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1\Información 2021\Monitorio del Gasto\informacion solicitada para portal 2021-18 ene\iniciativa L.I. 2021\"/>
    </mc:Choice>
  </mc:AlternateContent>
  <bookViews>
    <workbookView xWindow="-120" yWindow="-120" windowWidth="20730" windowHeight="11160"/>
  </bookViews>
  <sheets>
    <sheet name="anexo 4. Calendario de Ingresos" sheetId="5" r:id="rId1"/>
  </sheets>
  <definedNames>
    <definedName name="calendario">#REF!</definedName>
    <definedName name="_xlnm.Print_Titles" localSheetId="0">'anexo 4. Calendario de Ingresos'!$1:$9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8" i="5" l="1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H215" i="5"/>
  <c r="H214" i="5"/>
  <c r="H213" i="5" s="1"/>
  <c r="H212" i="5" s="1"/>
  <c r="T213" i="5"/>
  <c r="S213" i="5"/>
  <c r="R213" i="5"/>
  <c r="Q213" i="5"/>
  <c r="Q212" i="5" s="1"/>
  <c r="Q11" i="5" s="1"/>
  <c r="P213" i="5"/>
  <c r="O213" i="5"/>
  <c r="N213" i="5"/>
  <c r="M213" i="5"/>
  <c r="M212" i="5" s="1"/>
  <c r="L213" i="5"/>
  <c r="K213" i="5"/>
  <c r="J213" i="5"/>
  <c r="I213" i="5"/>
  <c r="I212" i="5" s="1"/>
  <c r="T212" i="5"/>
  <c r="S212" i="5"/>
  <c r="R212" i="5"/>
  <c r="P212" i="5"/>
  <c r="O212" i="5"/>
  <c r="N212" i="5"/>
  <c r="L212" i="5"/>
  <c r="K212" i="5"/>
  <c r="J212" i="5"/>
  <c r="H210" i="5"/>
  <c r="H209" i="5"/>
  <c r="H207" i="5" s="1"/>
  <c r="H208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6" i="5"/>
  <c r="H205" i="5"/>
  <c r="H204" i="5" s="1"/>
  <c r="T204" i="5"/>
  <c r="S204" i="5"/>
  <c r="R204" i="5"/>
  <c r="Q204" i="5"/>
  <c r="P204" i="5"/>
  <c r="O204" i="5"/>
  <c r="N204" i="5"/>
  <c r="M204" i="5"/>
  <c r="L204" i="5"/>
  <c r="K204" i="5"/>
  <c r="J204" i="5"/>
  <c r="I204" i="5"/>
  <c r="H203" i="5"/>
  <c r="H202" i="5"/>
  <c r="H201" i="5"/>
  <c r="H200" i="5"/>
  <c r="H199" i="5"/>
  <c r="H198" i="5"/>
  <c r="H197" i="5"/>
  <c r="H196" i="5"/>
  <c r="H195" i="5"/>
  <c r="H194" i="5"/>
  <c r="H193" i="5"/>
  <c r="H191" i="5" s="1"/>
  <c r="H192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0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H188" i="5"/>
  <c r="H187" i="5"/>
  <c r="H186" i="5"/>
  <c r="H185" i="5"/>
  <c r="H184" i="5"/>
  <c r="H183" i="5"/>
  <c r="H182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H180" i="5"/>
  <c r="H179" i="5"/>
  <c r="H178" i="5"/>
  <c r="T177" i="5"/>
  <c r="T174" i="5" s="1"/>
  <c r="T165" i="5" s="1"/>
  <c r="T163" i="5" s="1"/>
  <c r="S177" i="5"/>
  <c r="R177" i="5"/>
  <c r="Q177" i="5"/>
  <c r="Q174" i="5" s="1"/>
  <c r="Q165" i="5" s="1"/>
  <c r="Q163" i="5" s="1"/>
  <c r="P177" i="5"/>
  <c r="P174" i="5" s="1"/>
  <c r="P165" i="5" s="1"/>
  <c r="P163" i="5" s="1"/>
  <c r="O177" i="5"/>
  <c r="N177" i="5"/>
  <c r="M177" i="5"/>
  <c r="M174" i="5" s="1"/>
  <c r="M165" i="5" s="1"/>
  <c r="M163" i="5" s="1"/>
  <c r="L177" i="5"/>
  <c r="L174" i="5" s="1"/>
  <c r="L165" i="5" s="1"/>
  <c r="L163" i="5" s="1"/>
  <c r="K177" i="5"/>
  <c r="J177" i="5"/>
  <c r="I177" i="5"/>
  <c r="I174" i="5" s="1"/>
  <c r="I165" i="5" s="1"/>
  <c r="I163" i="5" s="1"/>
  <c r="H177" i="5"/>
  <c r="H174" i="5" s="1"/>
  <c r="H176" i="5"/>
  <c r="H175" i="5"/>
  <c r="S174" i="5"/>
  <c r="R174" i="5"/>
  <c r="O174" i="5"/>
  <c r="N174" i="5"/>
  <c r="K174" i="5"/>
  <c r="J174" i="5"/>
  <c r="H173" i="5"/>
  <c r="H172" i="5"/>
  <c r="H171" i="5"/>
  <c r="H170" i="5"/>
  <c r="H169" i="5"/>
  <c r="H167" i="5" s="1"/>
  <c r="H168" i="5"/>
  <c r="T167" i="5"/>
  <c r="S167" i="5"/>
  <c r="R167" i="5"/>
  <c r="R165" i="5" s="1"/>
  <c r="R163" i="5" s="1"/>
  <c r="Q167" i="5"/>
  <c r="P167" i="5"/>
  <c r="O167" i="5"/>
  <c r="N167" i="5"/>
  <c r="N165" i="5" s="1"/>
  <c r="N163" i="5" s="1"/>
  <c r="M167" i="5"/>
  <c r="L167" i="5"/>
  <c r="K167" i="5"/>
  <c r="J167" i="5"/>
  <c r="J165" i="5" s="1"/>
  <c r="J163" i="5" s="1"/>
  <c r="I167" i="5"/>
  <c r="S165" i="5"/>
  <c r="S163" i="5" s="1"/>
  <c r="O165" i="5"/>
  <c r="O163" i="5" s="1"/>
  <c r="K165" i="5"/>
  <c r="K163" i="5" s="1"/>
  <c r="H160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H157" i="5"/>
  <c r="H156" i="5"/>
  <c r="H155" i="5"/>
  <c r="H154" i="5"/>
  <c r="H153" i="5"/>
  <c r="H152" i="5"/>
  <c r="H150" i="5" s="1"/>
  <c r="H149" i="5" s="1"/>
  <c r="H151" i="5"/>
  <c r="T150" i="5"/>
  <c r="S150" i="5"/>
  <c r="R150" i="5"/>
  <c r="R149" i="5" s="1"/>
  <c r="Q150" i="5"/>
  <c r="P150" i="5"/>
  <c r="O150" i="5"/>
  <c r="N150" i="5"/>
  <c r="N149" i="5" s="1"/>
  <c r="M150" i="5"/>
  <c r="L150" i="5"/>
  <c r="K150" i="5"/>
  <c r="J150" i="5"/>
  <c r="J149" i="5" s="1"/>
  <c r="I150" i="5"/>
  <c r="T149" i="5"/>
  <c r="S149" i="5"/>
  <c r="Q149" i="5"/>
  <c r="P149" i="5"/>
  <c r="O149" i="5"/>
  <c r="M149" i="5"/>
  <c r="L149" i="5"/>
  <c r="K149" i="5"/>
  <c r="I149" i="5"/>
  <c r="H147" i="5"/>
  <c r="H146" i="5"/>
  <c r="H145" i="5"/>
  <c r="T144" i="5"/>
  <c r="S144" i="5"/>
  <c r="S143" i="5" s="1"/>
  <c r="R144" i="5"/>
  <c r="Q144" i="5"/>
  <c r="P144" i="5"/>
  <c r="O144" i="5"/>
  <c r="O143" i="5" s="1"/>
  <c r="N144" i="5"/>
  <c r="M144" i="5"/>
  <c r="L144" i="5"/>
  <c r="K144" i="5"/>
  <c r="K143" i="5" s="1"/>
  <c r="J144" i="5"/>
  <c r="I144" i="5"/>
  <c r="H144" i="5"/>
  <c r="T143" i="5"/>
  <c r="R143" i="5"/>
  <c r="Q143" i="5"/>
  <c r="P143" i="5"/>
  <c r="N143" i="5"/>
  <c r="M143" i="5"/>
  <c r="L143" i="5"/>
  <c r="J143" i="5"/>
  <c r="I143" i="5"/>
  <c r="H143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7" i="5" s="1"/>
  <c r="H128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6" i="5"/>
  <c r="H125" i="5"/>
  <c r="H122" i="5" s="1"/>
  <c r="H124" i="5"/>
  <c r="H123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1" i="5"/>
  <c r="H120" i="5"/>
  <c r="H119" i="5"/>
  <c r="H118" i="5"/>
  <c r="T117" i="5"/>
  <c r="T114" i="5" s="1"/>
  <c r="S117" i="5"/>
  <c r="R117" i="5"/>
  <c r="Q117" i="5"/>
  <c r="Q114" i="5" s="1"/>
  <c r="P117" i="5"/>
  <c r="P114" i="5" s="1"/>
  <c r="O117" i="5"/>
  <c r="N117" i="5"/>
  <c r="M117" i="5"/>
  <c r="M114" i="5" s="1"/>
  <c r="L117" i="5"/>
  <c r="L114" i="5" s="1"/>
  <c r="K117" i="5"/>
  <c r="J117" i="5"/>
  <c r="I117" i="5"/>
  <c r="I114" i="5" s="1"/>
  <c r="H117" i="5"/>
  <c r="H116" i="5"/>
  <c r="T115" i="5"/>
  <c r="S115" i="5"/>
  <c r="R115" i="5"/>
  <c r="R114" i="5" s="1"/>
  <c r="Q115" i="5"/>
  <c r="P115" i="5"/>
  <c r="O115" i="5"/>
  <c r="N115" i="5"/>
  <c r="N114" i="5" s="1"/>
  <c r="M115" i="5"/>
  <c r="L115" i="5"/>
  <c r="K115" i="5"/>
  <c r="J115" i="5"/>
  <c r="J114" i="5" s="1"/>
  <c r="I115" i="5"/>
  <c r="H115" i="5"/>
  <c r="S114" i="5"/>
  <c r="O114" i="5"/>
  <c r="K114" i="5"/>
  <c r="H113" i="5"/>
  <c r="H112" i="5"/>
  <c r="H111" i="5"/>
  <c r="H110" i="5"/>
  <c r="H109" i="5"/>
  <c r="H108" i="5" s="1"/>
  <c r="T108" i="5"/>
  <c r="S108" i="5"/>
  <c r="R108" i="5"/>
  <c r="Q108" i="5"/>
  <c r="P108" i="5"/>
  <c r="O108" i="5"/>
  <c r="N108" i="5"/>
  <c r="M108" i="5"/>
  <c r="L108" i="5"/>
  <c r="K108" i="5"/>
  <c r="J108" i="5"/>
  <c r="I108" i="5"/>
  <c r="H107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H105" i="5"/>
  <c r="H104" i="5" s="1"/>
  <c r="T104" i="5"/>
  <c r="S104" i="5"/>
  <c r="R104" i="5"/>
  <c r="Q104" i="5"/>
  <c r="P104" i="5"/>
  <c r="O104" i="5"/>
  <c r="N104" i="5"/>
  <c r="M104" i="5"/>
  <c r="L104" i="5"/>
  <c r="K104" i="5"/>
  <c r="J104" i="5"/>
  <c r="I104" i="5"/>
  <c r="H103" i="5"/>
  <c r="H102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H100" i="5"/>
  <c r="H99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H97" i="5"/>
  <c r="H94" i="5" s="1"/>
  <c r="H96" i="5"/>
  <c r="H95" i="5"/>
  <c r="T94" i="5"/>
  <c r="S94" i="5"/>
  <c r="R94" i="5"/>
  <c r="Q94" i="5"/>
  <c r="P94" i="5"/>
  <c r="O94" i="5"/>
  <c r="N94" i="5"/>
  <c r="M94" i="5"/>
  <c r="L94" i="5"/>
  <c r="K94" i="5"/>
  <c r="J94" i="5"/>
  <c r="I94" i="5"/>
  <c r="H93" i="5"/>
  <c r="H91" i="5" s="1"/>
  <c r="H92" i="5"/>
  <c r="T91" i="5"/>
  <c r="S91" i="5"/>
  <c r="R91" i="5"/>
  <c r="Q91" i="5"/>
  <c r="P91" i="5"/>
  <c r="O91" i="5"/>
  <c r="N91" i="5"/>
  <c r="M91" i="5"/>
  <c r="L91" i="5"/>
  <c r="K91" i="5"/>
  <c r="J91" i="5"/>
  <c r="I91" i="5"/>
  <c r="H90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H88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H86" i="5"/>
  <c r="H85" i="5"/>
  <c r="H82" i="5" s="1"/>
  <c r="H81" i="5" s="1"/>
  <c r="H84" i="5"/>
  <c r="H83" i="5"/>
  <c r="T82" i="5"/>
  <c r="S82" i="5"/>
  <c r="S81" i="5" s="1"/>
  <c r="R82" i="5"/>
  <c r="Q82" i="5"/>
  <c r="P82" i="5"/>
  <c r="O82" i="5"/>
  <c r="O81" i="5" s="1"/>
  <c r="N82" i="5"/>
  <c r="M82" i="5"/>
  <c r="L82" i="5"/>
  <c r="K82" i="5"/>
  <c r="K81" i="5" s="1"/>
  <c r="J82" i="5"/>
  <c r="I82" i="5"/>
  <c r="T81" i="5"/>
  <c r="R81" i="5"/>
  <c r="Q81" i="5"/>
  <c r="P81" i="5"/>
  <c r="N81" i="5"/>
  <c r="M81" i="5"/>
  <c r="L81" i="5"/>
  <c r="J81" i="5"/>
  <c r="I81" i="5"/>
  <c r="H80" i="5"/>
  <c r="H79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H77" i="5"/>
  <c r="H75" i="5" s="1"/>
  <c r="H76" i="5"/>
  <c r="T75" i="5"/>
  <c r="S75" i="5"/>
  <c r="S72" i="5" s="1"/>
  <c r="R75" i="5"/>
  <c r="R72" i="5" s="1"/>
  <c r="Q75" i="5"/>
  <c r="P75" i="5"/>
  <c r="O75" i="5"/>
  <c r="O72" i="5" s="1"/>
  <c r="N75" i="5"/>
  <c r="N72" i="5" s="1"/>
  <c r="M75" i="5"/>
  <c r="L75" i="5"/>
  <c r="K75" i="5"/>
  <c r="K72" i="5" s="1"/>
  <c r="J75" i="5"/>
  <c r="J72" i="5" s="1"/>
  <c r="I75" i="5"/>
  <c r="H74" i="5"/>
  <c r="H73" i="5"/>
  <c r="T72" i="5"/>
  <c r="Q72" i="5"/>
  <c r="Q57" i="5" s="1"/>
  <c r="P72" i="5"/>
  <c r="M72" i="5"/>
  <c r="M57" i="5" s="1"/>
  <c r="L72" i="5"/>
  <c r="I72" i="5"/>
  <c r="I57" i="5" s="1"/>
  <c r="H71" i="5"/>
  <c r="H70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H68" i="5"/>
  <c r="H67" i="5"/>
  <c r="H66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H64" i="5"/>
  <c r="H63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H61" i="5"/>
  <c r="H59" i="5" s="1"/>
  <c r="H58" i="5" s="1"/>
  <c r="H60" i="5"/>
  <c r="T59" i="5"/>
  <c r="S59" i="5"/>
  <c r="R59" i="5"/>
  <c r="R58" i="5" s="1"/>
  <c r="R57" i="5" s="1"/>
  <c r="R43" i="5" s="1"/>
  <c r="Q59" i="5"/>
  <c r="P59" i="5"/>
  <c r="O59" i="5"/>
  <c r="N59" i="5"/>
  <c r="N58" i="5" s="1"/>
  <c r="N57" i="5" s="1"/>
  <c r="N43" i="5" s="1"/>
  <c r="M59" i="5"/>
  <c r="L59" i="5"/>
  <c r="K59" i="5"/>
  <c r="J59" i="5"/>
  <c r="J58" i="5" s="1"/>
  <c r="J57" i="5" s="1"/>
  <c r="J43" i="5" s="1"/>
  <c r="I59" i="5"/>
  <c r="T58" i="5"/>
  <c r="S58" i="5"/>
  <c r="S57" i="5" s="1"/>
  <c r="Q58" i="5"/>
  <c r="P58" i="5"/>
  <c r="O58" i="5"/>
  <c r="M58" i="5"/>
  <c r="L58" i="5"/>
  <c r="K58" i="5"/>
  <c r="I58" i="5"/>
  <c r="T57" i="5"/>
  <c r="P57" i="5"/>
  <c r="L57" i="5"/>
  <c r="H56" i="5"/>
  <c r="H55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H53" i="5"/>
  <c r="H50" i="5" s="1"/>
  <c r="H52" i="5"/>
  <c r="H51" i="5"/>
  <c r="T50" i="5"/>
  <c r="S50" i="5"/>
  <c r="S44" i="5" s="1"/>
  <c r="R50" i="5"/>
  <c r="Q50" i="5"/>
  <c r="P50" i="5"/>
  <c r="O50" i="5"/>
  <c r="O44" i="5" s="1"/>
  <c r="N50" i="5"/>
  <c r="M50" i="5"/>
  <c r="L50" i="5"/>
  <c r="K50" i="5"/>
  <c r="K44" i="5" s="1"/>
  <c r="J50" i="5"/>
  <c r="I50" i="5"/>
  <c r="H49" i="5"/>
  <c r="H48" i="5"/>
  <c r="H47" i="5"/>
  <c r="H46" i="5"/>
  <c r="T45" i="5"/>
  <c r="T44" i="5" s="1"/>
  <c r="T43" i="5" s="1"/>
  <c r="S45" i="5"/>
  <c r="R45" i="5"/>
  <c r="Q45" i="5"/>
  <c r="P45" i="5"/>
  <c r="P44" i="5" s="1"/>
  <c r="P43" i="5" s="1"/>
  <c r="O45" i="5"/>
  <c r="N45" i="5"/>
  <c r="M45" i="5"/>
  <c r="L45" i="5"/>
  <c r="L44" i="5" s="1"/>
  <c r="L43" i="5" s="1"/>
  <c r="K45" i="5"/>
  <c r="J45" i="5"/>
  <c r="I45" i="5"/>
  <c r="H45" i="5"/>
  <c r="H44" i="5" s="1"/>
  <c r="R44" i="5"/>
  <c r="Q44" i="5"/>
  <c r="Q43" i="5" s="1"/>
  <c r="N44" i="5"/>
  <c r="M44" i="5"/>
  <c r="M43" i="5" s="1"/>
  <c r="J44" i="5"/>
  <c r="I44" i="5"/>
  <c r="I43" i="5" s="1"/>
  <c r="H40" i="5"/>
  <c r="H39" i="5"/>
  <c r="H37" i="5"/>
  <c r="H36" i="5"/>
  <c r="H33" i="5"/>
  <c r="H32" i="5"/>
  <c r="H31" i="5" s="1"/>
  <c r="T31" i="5"/>
  <c r="S31" i="5"/>
  <c r="R31" i="5"/>
  <c r="Q31" i="5"/>
  <c r="P31" i="5"/>
  <c r="O31" i="5"/>
  <c r="N31" i="5"/>
  <c r="M31" i="5"/>
  <c r="L31" i="5"/>
  <c r="K31" i="5"/>
  <c r="J31" i="5"/>
  <c r="I31" i="5"/>
  <c r="H30" i="5"/>
  <c r="H29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H27" i="5"/>
  <c r="T26" i="5"/>
  <c r="S26" i="5"/>
  <c r="R26" i="5"/>
  <c r="R15" i="5" s="1"/>
  <c r="Q26" i="5"/>
  <c r="P26" i="5"/>
  <c r="O26" i="5"/>
  <c r="N26" i="5"/>
  <c r="N15" i="5" s="1"/>
  <c r="M26" i="5"/>
  <c r="L26" i="5"/>
  <c r="K26" i="5"/>
  <c r="J26" i="5"/>
  <c r="J15" i="5" s="1"/>
  <c r="I26" i="5"/>
  <c r="H26" i="5"/>
  <c r="H25" i="5"/>
  <c r="H24" i="5"/>
  <c r="H23" i="5" s="1"/>
  <c r="T23" i="5"/>
  <c r="S23" i="5"/>
  <c r="R23" i="5"/>
  <c r="Q23" i="5"/>
  <c r="P23" i="5"/>
  <c r="O23" i="5"/>
  <c r="N23" i="5"/>
  <c r="M23" i="5"/>
  <c r="L23" i="5"/>
  <c r="K23" i="5"/>
  <c r="J23" i="5"/>
  <c r="I23" i="5"/>
  <c r="H22" i="5"/>
  <c r="T21" i="5"/>
  <c r="S21" i="5"/>
  <c r="S15" i="5" s="1"/>
  <c r="R21" i="5"/>
  <c r="Q21" i="5"/>
  <c r="P21" i="5"/>
  <c r="O21" i="5"/>
  <c r="O15" i="5" s="1"/>
  <c r="N21" i="5"/>
  <c r="M21" i="5"/>
  <c r="L21" i="5"/>
  <c r="K21" i="5"/>
  <c r="K15" i="5" s="1"/>
  <c r="J21" i="5"/>
  <c r="I21" i="5"/>
  <c r="H21" i="5"/>
  <c r="H20" i="5"/>
  <c r="H19" i="5"/>
  <c r="H18" i="5"/>
  <c r="H17" i="5"/>
  <c r="T16" i="5"/>
  <c r="T15" i="5" s="1"/>
  <c r="S16" i="5"/>
  <c r="R16" i="5"/>
  <c r="Q16" i="5"/>
  <c r="P16" i="5"/>
  <c r="P15" i="5" s="1"/>
  <c r="O16" i="5"/>
  <c r="N16" i="5"/>
  <c r="M16" i="5"/>
  <c r="L16" i="5"/>
  <c r="L15" i="5" s="1"/>
  <c r="K16" i="5"/>
  <c r="J16" i="5"/>
  <c r="I16" i="5"/>
  <c r="H16" i="5"/>
  <c r="Q15" i="5"/>
  <c r="Q13" i="5" s="1"/>
  <c r="M15" i="5"/>
  <c r="M13" i="5" s="1"/>
  <c r="I15" i="5"/>
  <c r="M11" i="5" l="1"/>
  <c r="J11" i="5"/>
  <c r="N11" i="5"/>
  <c r="R11" i="5"/>
  <c r="J13" i="5"/>
  <c r="N13" i="5"/>
  <c r="R13" i="5"/>
  <c r="H72" i="5"/>
  <c r="H57" i="5" s="1"/>
  <c r="H43" i="5" s="1"/>
  <c r="H114" i="5"/>
  <c r="H15" i="5"/>
  <c r="L13" i="5"/>
  <c r="L11" i="5" s="1"/>
  <c r="P13" i="5"/>
  <c r="P11" i="5" s="1"/>
  <c r="T13" i="5"/>
  <c r="T11" i="5" s="1"/>
  <c r="O57" i="5"/>
  <c r="O43" i="5" s="1"/>
  <c r="O13" i="5" s="1"/>
  <c r="O11" i="5" s="1"/>
  <c r="I13" i="5"/>
  <c r="I11" i="5" s="1"/>
  <c r="K43" i="5"/>
  <c r="K13" i="5" s="1"/>
  <c r="K11" i="5" s="1"/>
  <c r="S43" i="5"/>
  <c r="S13" i="5" s="1"/>
  <c r="S11" i="5" s="1"/>
  <c r="K57" i="5"/>
  <c r="H165" i="5"/>
  <c r="H163" i="5" s="1"/>
  <c r="H13" i="5" l="1"/>
  <c r="H11" i="5" s="1"/>
</calcChain>
</file>

<file path=xl/sharedStrings.xml><?xml version="1.0" encoding="utf-8"?>
<sst xmlns="http://schemas.openxmlformats.org/spreadsheetml/2006/main" count="209" uniqueCount="205">
  <si>
    <t>Colegio de Bachilleres del Estado de Oaxaca</t>
  </si>
  <si>
    <t>Colegio de Estudios Científicos y Tecnológicos del Estado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</si>
  <si>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</si>
  <si>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</si>
  <si>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</si>
  <si>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</si>
  <si>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</si>
  <si>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</si>
  <si>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</si>
  <si>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TOTAL</t>
  </si>
  <si>
    <t>Ley de Ingresos del Estado de Oaxaca, Ejercicio 2021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</si>
  <si>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</si>
  <si>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</si>
  <si>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</si>
  <si>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</si>
  <si>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</si>
  <si>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</si>
  <si>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del Impuesto sobre la Renta</t>
  </si>
  <si>
    <t xml:space="preserve"> Incentivos Derivados de la Colaboración Fiscal </t>
  </si>
  <si>
    <t>Impuesto sobre Automóviles Nuevos</t>
  </si>
  <si>
    <t>Actos de Fiscalización</t>
  </si>
  <si>
    <t>Otros Incentivos</t>
  </si>
  <si>
    <t>Impuestos a las Ventas Finales de Gasolinas y Diésel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</si>
  <si>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</si>
  <si>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</si>
  <si>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</si>
  <si>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</si>
  <si>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</si>
  <si>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</si>
  <si>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De los Ingresos por la Enajenación de Terrenos, Construcciones o Terrenos y Construcciones Artículo 126</t>
  </si>
  <si>
    <t>Anexo 4</t>
  </si>
  <si>
    <t xml:space="preserve">Calendario  de Ingresos </t>
  </si>
  <si>
    <t>(Pesos)</t>
  </si>
  <si>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</si>
  <si>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</si>
  <si>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</si>
  <si>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</si>
  <si>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</si>
  <si>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</si>
  <si>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</si>
  <si>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</si>
  <si>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</si>
  <si>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</si>
  <si>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</si>
  <si>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</si>
  <si>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</si>
  <si>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</si>
  <si>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GESTIÓN</t>
  </si>
  <si>
    <t>IMPUESTOS</t>
  </si>
  <si>
    <t>Impuestos sobre los Ingresos</t>
  </si>
  <si>
    <t>Sobre Rifas, Loterías, Sorteos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</si>
  <si>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</si>
  <si>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</si>
  <si>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</si>
  <si>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</si>
  <si>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Vehículos</t>
  </si>
  <si>
    <t>Impuestos sobre la Producción, el Consumo, y las Transacciones</t>
  </si>
  <si>
    <t>Sobre la Adquisición de Vehículos de Motor Usados</t>
  </si>
  <si>
    <t>Sobre la Prestación de Servicios de Hospedaje</t>
  </si>
  <si>
    <t>Impuestos sobre Nóminas y Asimilables</t>
  </si>
  <si>
    <t>Impuesto sobre Erogaciones por Remuneraciones al Trabajo Personal</t>
  </si>
  <si>
    <t>Impuestos Ecológicos</t>
  </si>
  <si>
    <t>Impuesto Sobre la Extracción de Materiales por Remediación Ambiental</t>
  </si>
  <si>
    <t>Accesorios de Impuestos</t>
  </si>
  <si>
    <t>Otros Impuestos</t>
  </si>
  <si>
    <t>Impuesto para el Desarrollo Social</t>
  </si>
  <si>
    <t>Impuestos  no  Comprendidos  en  la  Ley  de  Ingresos  Vigente,  Causados  en Ejercicios Fiscales Anteriores Pendientes de Liquidación o Pago</t>
  </si>
  <si>
    <t>CUOTAS Y APORTACIONES DE SEGURIDAD SOCIAL</t>
  </si>
  <si>
    <t>Cuotas y Aportaciones de Seguridad Social</t>
  </si>
  <si>
    <t>CONTRIBUCIONES DE MEJORAS</t>
  </si>
  <si>
    <t>Contribución de Mejoras por Obras Públicas</t>
  </si>
  <si>
    <t>DERECHOS</t>
  </si>
  <si>
    <t xml:space="preserve">Derechos por el Uso, Goce, Aprovechamiento o Explotación de Bienes de Dominio Público </t>
  </si>
  <si>
    <t>Secretaría de las Culturas  y Artes de Oaxaca</t>
  </si>
  <si>
    <t>Museos, Biblioteca y Hemeroteca Pública</t>
  </si>
  <si>
    <t>Teatros</t>
  </si>
  <si>
    <t>Casa de la Cultura Oaxaqueña</t>
  </si>
  <si>
    <t>Centro de las Artes de San Agustín</t>
  </si>
  <si>
    <t>Secretaría de Administración</t>
  </si>
  <si>
    <t>Complejos y Edificios Públicos</t>
  </si>
  <si>
    <t>Jardín Etnobotánico</t>
  </si>
  <si>
    <t>Planetario</t>
  </si>
  <si>
    <t xml:space="preserve">Secretaría de Turismo </t>
  </si>
  <si>
    <t>Auditorio Guelaguetza</t>
  </si>
  <si>
    <t>Centro Cultural y de Convenciones de Oaxaca</t>
  </si>
  <si>
    <t xml:space="preserve">Derechos por Prestación de Servicios </t>
  </si>
  <si>
    <t>Administración Pública</t>
  </si>
  <si>
    <t>Comunes</t>
  </si>
  <si>
    <t>Servicios comunes de las Dependencias y Entidades</t>
  </si>
  <si>
    <t>Servicios por Supervisión de Obra Pública</t>
  </si>
  <si>
    <t>Secretaría General de Gobierno</t>
  </si>
  <si>
    <t>Protección Civil</t>
  </si>
  <si>
    <t>Servicios Secretaría General de Gobierno</t>
  </si>
  <si>
    <t>Secretaría de Seguridad Pública</t>
  </si>
  <si>
    <t>Seguridad Pública</t>
  </si>
  <si>
    <t>Seguridad y Vigilancia</t>
  </si>
  <si>
    <t>Vialidad</t>
  </si>
  <si>
    <t>Secretaría de Salud</t>
  </si>
  <si>
    <t>Vigilancia y Control Sanitario</t>
  </si>
  <si>
    <t>Atención en Salud</t>
  </si>
  <si>
    <t>Secretaría de las Infraestructuras y el Ordenamiento Territorial Sustentable</t>
  </si>
  <si>
    <t>Relacionados con Obra Pública</t>
  </si>
  <si>
    <t>Regularización de la Tenencia de la Tierra urbana</t>
  </si>
  <si>
    <t>Agua, Alcantarillado y Drenaje</t>
  </si>
  <si>
    <t>Servicios de Agua  Potable y Alcantarillado de Oaxaca (SAPAO)</t>
  </si>
  <si>
    <t>Comisión Estatal de Agua  (CEA)</t>
  </si>
  <si>
    <t>Secretaría de Movilidad</t>
  </si>
  <si>
    <t>Transporte Público</t>
  </si>
  <si>
    <t>Control vehicular</t>
  </si>
  <si>
    <t>Secretaría de las Culturas y Artes de Oaxaca</t>
  </si>
  <si>
    <t>Cursos y Talleres Culturales</t>
  </si>
  <si>
    <t>Taller de Artes Plásticas</t>
  </si>
  <si>
    <t>Centro de Iniciación Musical de Oaxaca</t>
  </si>
  <si>
    <t>Otros Servicios de la Secretaría de las Culturas y Artes de Oaxaca</t>
  </si>
  <si>
    <t xml:space="preserve">Secretaría de Bienestar del Estado de Oaxaca 
</t>
  </si>
  <si>
    <t xml:space="preserve">Atención Social </t>
  </si>
  <si>
    <t>Secretaría de Desarrollo  Agropecuario, Pesca y Acuacultura</t>
  </si>
  <si>
    <t>Control Zoosanitario</t>
  </si>
  <si>
    <t>Secretaría de Finanzas</t>
  </si>
  <si>
    <t>Fiscales</t>
  </si>
  <si>
    <t>Catastrales</t>
  </si>
  <si>
    <t xml:space="preserve">Constancias y  Permisos </t>
  </si>
  <si>
    <t>Otros Servicios de la Secretaría de Administración</t>
  </si>
  <si>
    <t>Archivísticos</t>
  </si>
  <si>
    <t>Secretaría de la Contraloría y Transparencia Gubernamental</t>
  </si>
  <si>
    <t>Inspección y Vigilancia</t>
  </si>
  <si>
    <t>Constancias de Responsabilidad Administrativa</t>
  </si>
  <si>
    <t>Secretaría de Economía</t>
  </si>
  <si>
    <t>Capacitación y Productividad</t>
  </si>
  <si>
    <t>Feria del mezcal</t>
  </si>
  <si>
    <t>Eventos Lunes del Cerro</t>
  </si>
  <si>
    <t>Secretaría de Medio Ambiente, Energías y Desarrollo Sustentable</t>
  </si>
  <si>
    <t>Ecológicos</t>
  </si>
  <si>
    <t>Consejería Jurídica del Gobierno del Estado</t>
  </si>
  <si>
    <t>Registro Civil</t>
  </si>
  <si>
    <t>Instituto Registral</t>
  </si>
  <si>
    <t>Notarial</t>
  </si>
  <si>
    <t>Publicaciones</t>
  </si>
  <si>
    <t>Servicios Consejería Jurídica</t>
  </si>
  <si>
    <t>Derechos por la Prestación de Servicios Educativos</t>
  </si>
  <si>
    <t>Educación Básica</t>
  </si>
  <si>
    <t>Instituto Estatal de Educación Pública de Oaxaca</t>
  </si>
  <si>
    <t>Educación Media Superior</t>
  </si>
  <si>
    <t>Coordinación General de Educación Media Superior y Superior, Ciencia y Tecnología</t>
  </si>
  <si>
    <t>Instituto de Estudios de Bachillerato del Estado de Oaxaca</t>
  </si>
  <si>
    <t>Sistema de Estudios Tecnológicos</t>
  </si>
  <si>
    <t>Instituto Tecnológico de Teposcolula</t>
  </si>
  <si>
    <t>Universidad Tecnológica de la Sierra Sur</t>
  </si>
  <si>
    <t>Instituto Tecnológico San Miguel el Grande</t>
  </si>
  <si>
    <t>Universidad  Tecnológica de los Valles Centrales de Oaxaca</t>
  </si>
  <si>
    <t>Sistema de Universidades  Estatales de Oaxaca</t>
  </si>
  <si>
    <t>Novauniversitas</t>
  </si>
  <si>
    <t>Universidad de la Costa</t>
  </si>
  <si>
    <t>Universidad de Chalcatongo</t>
  </si>
  <si>
    <t>Otros Derechos</t>
  </si>
  <si>
    <t>Accesorios de los Derechos</t>
  </si>
  <si>
    <t>Derechos  no  Comprendidos  en  la  Ley  de  Ingresos  Vigente,  Causados  en Ejercicios Fiscales Anteriores Pendientes de Liquidación o Pago</t>
  </si>
  <si>
    <t>PRODUCTOS</t>
  </si>
  <si>
    <t>Productos</t>
  </si>
  <si>
    <t>Intereses Ganados de Títulos, Valores y demás Instrumentos Financieros de Recursos Estatales</t>
  </si>
  <si>
    <t>Otros Productos</t>
  </si>
  <si>
    <t>Productos  no  Comprendidos  en  la  Ley  de  Ingresos  Vigente,  Causados  en Ejercicios Fiscales Anteriores Pendientes de Liquidación o Pago</t>
  </si>
  <si>
    <t>APROVECHAMIENTOS</t>
  </si>
  <si>
    <t>Aprovechamientos</t>
  </si>
  <si>
    <t>Multas</t>
  </si>
  <si>
    <t>Indemnizaciones</t>
  </si>
  <si>
    <t>Reintegros</t>
  </si>
  <si>
    <t>Otros Aprovechamientos</t>
  </si>
  <si>
    <t>Aprovechamiento Patrimoniales</t>
  </si>
  <si>
    <t>Accesorios de Aprovechamientos</t>
  </si>
  <si>
    <t>Aprovechamientos no  Comprendidos  en  la  Ley  de  Ingresos  Vigente,  Causados  en Ejercicios Fiscales Anteriores Pendientes de Liquidación o Pago</t>
  </si>
  <si>
    <t>INGRESOS POR VENTA DE BIENES Y PRESTACIÓN DE SERVICIOS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</si>
  <si>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</si>
  <si>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</si>
  <si>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</si>
  <si>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Aportaciones</t>
  </si>
  <si>
    <t>Fondo de Aportaciones para la Nómina Educativa y Gasto Operativo</t>
  </si>
  <si>
    <t xml:space="preserve">Fondo de Aportaciones para los Servicios de Salud </t>
  </si>
  <si>
    <t>Fondo de Aportaciones para la Infraestructura Social</t>
  </si>
  <si>
    <t>Fondo de Aportaciones para la Infraestructura Social  Municipal</t>
  </si>
  <si>
    <t>Fondo de Aportaciones para la Infraestructura Social  Estatal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</si>
  <si>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</si>
  <si>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</si>
  <si>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</si>
  <si>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Básica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</si>
  <si>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</si>
  <si>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</si>
  <si>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</si>
  <si>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</si>
  <si>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</si>
  <si>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</si>
  <si>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De los Ingresos por la Enajenación de Terrenos, Construcciones o Terrenos y Construcciones Artículo 127</t>
  </si>
  <si>
    <t>Fondos Distintos de Aportaciones</t>
  </si>
  <si>
    <t>Fondo para Entidades Federativas  y Municipios Productores de Hidrocarburos</t>
  </si>
  <si>
    <t>Fondo para el Desarrollo Regional Sustentable de Estados y Municipios Mineros (Fondo Minero)</t>
  </si>
  <si>
    <t>TRANSFERENCIAS, ASIGNACIONES, SUBSIDIOS Y SUBVENCIONES, Y PENSIONES Y JUBILACIONES</t>
  </si>
  <si>
    <t>Transferencias y Asignaciones</t>
  </si>
  <si>
    <t xml:space="preserve">Subsidios y Subvenciones </t>
  </si>
  <si>
    <t>Pensiones y Jubilaciones</t>
  </si>
  <si>
    <t>OTROS INGRESOS Y BENEFICIOS</t>
  </si>
  <si>
    <t>INGRESOS FINANCIEROS</t>
  </si>
  <si>
    <t>Intereses Ganados de Títulos, Valores y demás Instrumentos Financieros de Recursos Federales</t>
  </si>
  <si>
    <t>OTROS INGRESOS Y BENEFICIOS VARIOS</t>
  </si>
  <si>
    <t>INGRESOS DERIVADOS DE FINANCIAMIENTO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</si>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</sst>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36"/>
      <name val="Arial Narrow"/>
      <family val="2"/>
    </font>
    <font>
      <b/>
      <sz val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3"/>
      <name val="Arial"/>
      <family val="2"/>
    </font>
    <font>
      <b/>
      <i/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E789B"/>
        <bgColor indexed="64"/>
      </patternFill>
    </fill>
    <fill>
      <patternFill patternType="solid">
        <fgColor rgb="FF78B64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8" fillId="0" borderId="0" applyFont="0" applyFill="0" applyBorder="0" applyAlignment="0" applyProtection="0"/>
  </cellStyleXfs>
  <cellXfs count="153">
    <xf numFmtId="0" fontId="0" fillId="0" borderId="0" xfId="0"/>
    <xf numFmtId="0" fontId="5" fillId="0" borderId="6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4" fillId="0" borderId="0" xfId="4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/>
    <xf numFmtId="0" fontId="9" fillId="0" borderId="0" xfId="0" applyFont="1" applyBorder="1"/>
    <xf numFmtId="0" fontId="10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43" fontId="2" fillId="0" borderId="0" xfId="1" applyFont="1" applyBorder="1"/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43" fontId="14" fillId="0" borderId="0" xfId="1" applyFont="1" applyBorder="1" applyAlignment="1">
      <alignment horizontal="left"/>
    </xf>
    <xf numFmtId="43" fontId="9" fillId="0" borderId="0" xfId="1" applyFont="1" applyBorder="1"/>
    <xf numFmtId="0" fontId="7" fillId="0" borderId="0" xfId="5" applyFont="1" applyFill="1"/>
    <xf numFmtId="43" fontId="15" fillId="2" borderId="1" xfId="1" applyFont="1" applyFill="1" applyBorder="1" applyAlignment="1">
      <alignment horizontal="center" vertical="center" wrapText="1"/>
    </xf>
    <xf numFmtId="0" fontId="7" fillId="0" borderId="0" xfId="5" applyFont="1"/>
    <xf numFmtId="43" fontId="4" fillId="3" borderId="1" xfId="3" applyFont="1" applyFill="1" applyBorder="1" applyAlignment="1">
      <alignment horizontal="center" vertical="center"/>
    </xf>
    <xf numFmtId="43" fontId="16" fillId="4" borderId="1" xfId="5" applyNumberFormat="1" applyFont="1" applyFill="1" applyBorder="1" applyAlignment="1">
      <alignment vertical="center"/>
    </xf>
    <xf numFmtId="0" fontId="7" fillId="0" borderId="0" xfId="5" applyFont="1" applyAlignment="1">
      <alignment vertical="center"/>
    </xf>
    <xf numFmtId="0" fontId="0" fillId="0" borderId="0" xfId="0" applyAlignment="1">
      <alignment vertical="center"/>
    </xf>
    <xf numFmtId="43" fontId="2" fillId="5" borderId="2" xfId="1" applyFont="1" applyFill="1" applyBorder="1" applyAlignment="1">
      <alignment horizontal="justify" vertical="center"/>
    </xf>
    <xf numFmtId="43" fontId="16" fillId="5" borderId="1" xfId="5" applyNumberFormat="1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43" fontId="16" fillId="0" borderId="1" xfId="5" applyNumberFormat="1" applyFont="1" applyFill="1" applyBorder="1" applyAlignment="1">
      <alignment horizontal="left" indent="2"/>
    </xf>
    <xf numFmtId="43" fontId="7" fillId="0" borderId="1" xfId="5" applyNumberFormat="1" applyFont="1" applyFill="1" applyBorder="1"/>
    <xf numFmtId="43" fontId="7" fillId="0" borderId="1" xfId="1" applyFont="1" applyFill="1" applyBorder="1"/>
    <xf numFmtId="164" fontId="7" fillId="0" borderId="1" xfId="1" applyNumberFormat="1" applyFont="1" applyFill="1" applyBorder="1"/>
    <xf numFmtId="0" fontId="7" fillId="0" borderId="0" xfId="5" applyFont="1" applyFill="1" applyAlignment="1">
      <alignment vertical="center"/>
    </xf>
    <xf numFmtId="43" fontId="7" fillId="0" borderId="1" xfId="5" applyNumberFormat="1" applyFont="1" applyFill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43" fontId="16" fillId="0" borderId="1" xfId="5" applyNumberFormat="1" applyFont="1" applyFill="1" applyBorder="1" applyAlignment="1">
      <alignment horizontal="left" vertical="center"/>
    </xf>
    <xf numFmtId="164" fontId="16" fillId="0" borderId="1" xfId="5" applyNumberFormat="1" applyFont="1" applyFill="1" applyBorder="1" applyAlignment="1">
      <alignment horizontal="right" vertical="center"/>
    </xf>
    <xf numFmtId="43" fontId="16" fillId="0" borderId="1" xfId="1" applyFont="1" applyFill="1" applyBorder="1" applyAlignment="1">
      <alignment vertical="center"/>
    </xf>
    <xf numFmtId="43" fontId="16" fillId="0" borderId="1" xfId="5" applyNumberFormat="1" applyFont="1" applyFill="1" applyBorder="1"/>
    <xf numFmtId="164" fontId="16" fillId="0" borderId="1" xfId="1" applyNumberFormat="1" applyFont="1" applyFill="1" applyBorder="1"/>
    <xf numFmtId="2" fontId="7" fillId="5" borderId="1" xfId="5" applyNumberFormat="1" applyFont="1" applyFill="1" applyBorder="1"/>
    <xf numFmtId="43" fontId="2" fillId="0" borderId="4" xfId="1" applyFont="1" applyFill="1" applyBorder="1" applyAlignment="1">
      <alignment horizontal="justify" vertical="center"/>
    </xf>
    <xf numFmtId="43" fontId="2" fillId="0" borderId="6" xfId="1" applyFont="1" applyFill="1" applyBorder="1" applyAlignment="1">
      <alignment horizontal="justify" vertical="center"/>
    </xf>
    <xf numFmtId="2" fontId="7" fillId="0" borderId="1" xfId="5" applyNumberFormat="1" applyFont="1" applyFill="1" applyBorder="1"/>
    <xf numFmtId="2" fontId="7" fillId="0" borderId="0" xfId="5" applyNumberFormat="1" applyFont="1"/>
    <xf numFmtId="0" fontId="2" fillId="5" borderId="2" xfId="0" applyFont="1" applyFill="1" applyBorder="1" applyAlignment="1">
      <alignment horizontal="justify" vertical="center"/>
    </xf>
    <xf numFmtId="0" fontId="7" fillId="0" borderId="0" xfId="5" applyFont="1" applyBorder="1"/>
    <xf numFmtId="43" fontId="7" fillId="0" borderId="0" xfId="5" applyNumberFormat="1" applyFont="1" applyBorder="1"/>
    <xf numFmtId="43" fontId="16" fillId="5" borderId="1" xfId="5" applyNumberFormat="1" applyFont="1" applyFill="1" applyBorder="1" applyAlignment="1">
      <alignment horizontal="left" vertical="center"/>
    </xf>
    <xf numFmtId="43" fontId="16" fillId="0" borderId="1" xfId="5" applyNumberFormat="1" applyFont="1" applyFill="1" applyBorder="1" applyAlignment="1">
      <alignment horizontal="left" indent="3"/>
    </xf>
    <xf numFmtId="0" fontId="0" fillId="0" borderId="0" xfId="0" applyFill="1"/>
    <xf numFmtId="0" fontId="2" fillId="0" borderId="6" xfId="0" applyFont="1" applyFill="1" applyBorder="1"/>
    <xf numFmtId="0" fontId="4" fillId="0" borderId="6" xfId="0" applyFont="1" applyFill="1" applyBorder="1" applyAlignment="1">
      <alignment horizontal="justify" vertical="center" wrapText="1"/>
    </xf>
    <xf numFmtId="0" fontId="2" fillId="0" borderId="4" xfId="0" applyFont="1" applyFill="1" applyBorder="1"/>
    <xf numFmtId="0" fontId="5" fillId="0" borderId="6" xfId="0" applyFont="1" applyFill="1" applyBorder="1"/>
    <xf numFmtId="43" fontId="2" fillId="0" borderId="6" xfId="1" applyFont="1" applyFill="1" applyBorder="1"/>
    <xf numFmtId="43" fontId="7" fillId="0" borderId="1" xfId="5" applyNumberFormat="1" applyFont="1" applyFill="1" applyBorder="1" applyAlignment="1">
      <alignment horizontal="left" indent="3"/>
    </xf>
    <xf numFmtId="43" fontId="5" fillId="0" borderId="6" xfId="1" applyFont="1" applyFill="1" applyBorder="1"/>
    <xf numFmtId="43" fontId="5" fillId="0" borderId="5" xfId="1" applyFont="1" applyFill="1" applyBorder="1" applyAlignment="1">
      <alignment wrapText="1"/>
    </xf>
    <xf numFmtId="43" fontId="5" fillId="0" borderId="5" xfId="1" applyFont="1" applyFill="1" applyBorder="1"/>
    <xf numFmtId="0" fontId="5" fillId="0" borderId="6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3" fontId="18" fillId="0" borderId="6" xfId="1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164" fontId="7" fillId="0" borderId="1" xfId="1" applyNumberFormat="1" applyFont="1" applyFill="1" applyBorder="1" applyAlignment="1">
      <alignment horizontal="right"/>
    </xf>
    <xf numFmtId="164" fontId="16" fillId="0" borderId="1" xfId="5" applyNumberFormat="1" applyFont="1" applyFill="1" applyBorder="1" applyAlignment="1"/>
    <xf numFmtId="0" fontId="19" fillId="0" borderId="6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43" fontId="7" fillId="0" borderId="0" xfId="3" applyFont="1" applyBorder="1" applyAlignment="1">
      <alignment horizontal="left" indent="1"/>
    </xf>
    <xf numFmtId="0" fontId="7" fillId="0" borderId="0" xfId="5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/>
    </xf>
    <xf numFmtId="164" fontId="16" fillId="0" borderId="1" xfId="1" applyNumberFormat="1" applyFont="1" applyFill="1" applyBorder="1" applyAlignment="1">
      <alignment horizontal="right"/>
    </xf>
    <xf numFmtId="0" fontId="7" fillId="0" borderId="0" xfId="5" applyFont="1" applyFill="1" applyBorder="1"/>
    <xf numFmtId="164" fontId="7" fillId="0" borderId="1" xfId="5" applyNumberFormat="1" applyFont="1" applyFill="1" applyBorder="1"/>
    <xf numFmtId="0" fontId="2" fillId="0" borderId="2" xfId="0" applyFont="1" applyFill="1" applyBorder="1" applyAlignment="1">
      <alignment horizontal="justify" vertical="center"/>
    </xf>
    <xf numFmtId="2" fontId="16" fillId="0" borderId="1" xfId="5" applyNumberFormat="1" applyFont="1" applyFill="1" applyBorder="1" applyAlignment="1">
      <alignment horizontal="right" vertical="center"/>
    </xf>
    <xf numFmtId="2" fontId="7" fillId="0" borderId="1" xfId="5" applyNumberFormat="1" applyFont="1" applyFill="1" applyBorder="1" applyAlignment="1">
      <alignment horizontal="right"/>
    </xf>
    <xf numFmtId="2" fontId="7" fillId="0" borderId="1" xfId="5" applyNumberFormat="1" applyFont="1" applyBorder="1" applyAlignment="1">
      <alignment horizontal="right"/>
    </xf>
    <xf numFmtId="43" fontId="16" fillId="5" borderId="1" xfId="5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justify" vertical="center"/>
    </xf>
    <xf numFmtId="43" fontId="16" fillId="5" borderId="1" xfId="3" applyFont="1" applyFill="1" applyBorder="1" applyAlignment="1">
      <alignment horizontal="justify" vertical="center"/>
    </xf>
    <xf numFmtId="0" fontId="2" fillId="5" borderId="4" xfId="0" applyFont="1" applyFill="1" applyBorder="1" applyAlignment="1">
      <alignment horizontal="justify" vertical="center"/>
    </xf>
    <xf numFmtId="0" fontId="2" fillId="5" borderId="6" xfId="0" applyFont="1" applyFill="1" applyBorder="1" applyAlignment="1">
      <alignment horizontal="justify" vertical="center"/>
    </xf>
    <xf numFmtId="43" fontId="16" fillId="5" borderId="1" xfId="5" applyNumberFormat="1" applyFont="1" applyFill="1" applyBorder="1" applyAlignment="1">
      <alignment horizontal="left" vertical="center" wrapText="1"/>
    </xf>
    <xf numFmtId="43" fontId="7" fillId="0" borderId="1" xfId="3" applyFont="1" applyFill="1" applyBorder="1" applyAlignment="1">
      <alignment horizontal="justify"/>
    </xf>
    <xf numFmtId="164" fontId="7" fillId="0" borderId="1" xfId="3" applyNumberFormat="1" applyFont="1" applyFill="1" applyBorder="1" applyAlignment="1">
      <alignment horizontal="right"/>
    </xf>
    <xf numFmtId="0" fontId="20" fillId="0" borderId="0" xfId="5" applyFont="1" applyFill="1"/>
    <xf numFmtId="0" fontId="5" fillId="5" borderId="4" xfId="0" applyFont="1" applyFill="1" applyBorder="1" applyAlignment="1">
      <alignment horizontal="justify" vertical="center"/>
    </xf>
    <xf numFmtId="0" fontId="5" fillId="5" borderId="6" xfId="0" applyFont="1" applyFill="1" applyBorder="1" applyAlignment="1">
      <alignment horizontal="justify" vertical="center"/>
    </xf>
    <xf numFmtId="43" fontId="16" fillId="5" borderId="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justify" vertical="center"/>
    </xf>
    <xf numFmtId="43" fontId="16" fillId="0" borderId="1" xfId="5" applyNumberFormat="1" applyFont="1" applyFill="1" applyBorder="1" applyAlignment="1">
      <alignment horizontal="left" wrapText="1" indent="2"/>
    </xf>
    <xf numFmtId="2" fontId="16" fillId="4" borderId="1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2" fontId="16" fillId="0" borderId="1" xfId="1" applyNumberFormat="1" applyFont="1" applyFill="1" applyBorder="1" applyAlignment="1">
      <alignment horizontal="right"/>
    </xf>
    <xf numFmtId="2" fontId="7" fillId="0" borderId="0" xfId="5" applyNumberFormat="1" applyFont="1" applyFill="1" applyAlignment="1">
      <alignment horizontal="right"/>
    </xf>
    <xf numFmtId="0" fontId="4" fillId="4" borderId="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2" fontId="16" fillId="4" borderId="1" xfId="5" applyNumberFormat="1" applyFont="1" applyFill="1" applyBorder="1" applyAlignment="1">
      <alignment horizontal="right"/>
    </xf>
    <xf numFmtId="0" fontId="5" fillId="0" borderId="4" xfId="5" applyFont="1" applyFill="1" applyBorder="1"/>
    <xf numFmtId="0" fontId="5" fillId="0" borderId="6" xfId="5" applyFont="1" applyFill="1" applyBorder="1"/>
    <xf numFmtId="0" fontId="5" fillId="0" borderId="5" xfId="5" applyFont="1" applyFill="1" applyBorder="1"/>
    <xf numFmtId="0" fontId="5" fillId="0" borderId="6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justify" vertical="center" wrapText="1"/>
    </xf>
    <xf numFmtId="0" fontId="4" fillId="5" borderId="5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/>
    </xf>
    <xf numFmtId="0" fontId="4" fillId="5" borderId="2" xfId="0" applyFont="1" applyFill="1" applyBorder="1" applyAlignment="1">
      <alignment horizontal="justify" vertical="center"/>
    </xf>
    <xf numFmtId="0" fontId="4" fillId="5" borderId="7" xfId="0" applyFont="1" applyFill="1" applyBorder="1" applyAlignment="1">
      <alignment horizontal="justify" vertical="center"/>
    </xf>
    <xf numFmtId="0" fontId="4" fillId="5" borderId="3" xfId="0" applyFont="1" applyFill="1" applyBorder="1" applyAlignment="1">
      <alignment horizontal="justify" vertical="center"/>
    </xf>
    <xf numFmtId="0" fontId="4" fillId="5" borderId="7" xfId="0" applyFont="1" applyFill="1" applyBorder="1" applyAlignment="1">
      <alignment horizontal="justify" vertical="center" wrapText="1"/>
    </xf>
    <xf numFmtId="0" fontId="4" fillId="5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justify" vertical="center"/>
    </xf>
    <xf numFmtId="0" fontId="4" fillId="4" borderId="7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center"/>
    </xf>
    <xf numFmtId="43" fontId="3" fillId="0" borderId="6" xfId="1" applyFont="1" applyFill="1" applyBorder="1" applyAlignment="1">
      <alignment horizontal="left" vertical="center"/>
    </xf>
    <xf numFmtId="43" fontId="3" fillId="0" borderId="5" xfId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43" fontId="5" fillId="0" borderId="6" xfId="1" applyFont="1" applyFill="1" applyBorder="1" applyAlignment="1">
      <alignment horizontal="justify" wrapText="1"/>
    </xf>
    <xf numFmtId="43" fontId="5" fillId="0" borderId="5" xfId="1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2" fillId="0" borderId="0" xfId="4" applyFont="1" applyAlignment="1">
      <alignment horizontal="left" vertical="center" wrapText="1"/>
    </xf>
    <xf numFmtId="43" fontId="15" fillId="2" borderId="2" xfId="1" applyFont="1" applyFill="1" applyBorder="1" applyAlignment="1">
      <alignment horizontal="center" vertical="center" wrapText="1"/>
    </xf>
    <xf numFmtId="43" fontId="15" fillId="2" borderId="7" xfId="1" applyFont="1" applyFill="1" applyBorder="1" applyAlignment="1">
      <alignment horizontal="center" vertical="center" wrapText="1"/>
    </xf>
    <xf numFmtId="43" fontId="15" fillId="2" borderId="3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</cellXfs>
  <cellStyles count="7">
    <cellStyle name="Millares" xfId="1" builtinId="3"/>
    <cellStyle name="Millares 2 3" xfId="3"/>
    <cellStyle name="Millares 4 2" xfId="6"/>
    <cellStyle name="Normal" xfId="0" builtinId="0"/>
    <cellStyle name="Normal 2 2" xfId="4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714376</xdr:colOff>
      <xdr:row>0</xdr:row>
      <xdr:rowOff>63500</xdr:rowOff>
    </xdr:from>
    <xdr:to>
      <xdr:col>19</xdr:col>
      <xdr:colOff>1227668</xdr:colOff>
      <xdr:row>5</xdr:row>
      <xdr:rowOff>47625</xdr:rowOff>
    </xdr:to>
    <xdr:grpSp>
      <xdr:nvGrpSpPr>
        <xdr:cNvPr id="2" name="Grupo 1"/>
        <xdr:cNvGrpSpPr/>
      </xdr:nvGrpSpPr>
      <xdr:grpSpPr>
        <a:xfrm>
          <a:off x="17585532" y="63500"/>
          <a:ext cx="4513792" cy="1412875"/>
          <a:chOff x="0" y="0"/>
          <a:chExt cx="3779520" cy="1130300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14300"/>
            <a:ext cx="2599690" cy="796290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81225" y="0"/>
            <a:ext cx="1598295" cy="11303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3A52"/>
  </sheetPr>
  <dimension ref="A1:IC219"/>
  <sheetViews>
    <sheetView tabSelected="1" topLeftCell="A3" zoomScale="80" zoomScaleNormal="80" workbookViewId="0">
      <pane xSplit="8" ySplit="7" topLeftCell="I10" activePane="bottomRight" state="frozen"/>
      <selection activeCell="A3" sqref="A3"/>
      <selection pane="topRight" activeCell="I3" sqref="I3"/>
      <selection pane="bottomLeft" activeCell="A10" sqref="A10"/>
      <selection pane="bottomRight" activeCell="M13" sqref="M13"/>
    </sheetView>
  </sheetViews>
  <sheetFormatPr baseColWidth="10" defaultColWidth="10.7109375" defaultRowHeight="15" x14ac:dyDescent="0.25"/>
  <cols>
    <col min="1" max="1" width="1.140625" style="18" customWidth="1"/>
    <col min="2" max="2" width="2.140625" style="18" customWidth="1"/>
    <col min="3" max="3" width="2.42578125" style="18" customWidth="1"/>
    <col min="4" max="4" width="2.28515625" style="18" customWidth="1"/>
    <col min="5" max="5" width="2.42578125" style="18" customWidth="1"/>
    <col min="6" max="6" width="55.28515625" style="18" customWidth="1"/>
    <col min="7" max="7" width="1.5703125" style="18" customWidth="1"/>
    <col min="8" max="8" width="22" style="18" customWidth="1"/>
    <col min="9" max="9" width="21.28515625" style="18" bestFit="1" customWidth="1"/>
    <col min="10" max="10" width="20.7109375" style="18" bestFit="1" customWidth="1"/>
    <col min="11" max="11" width="21.28515625" style="18" bestFit="1" customWidth="1"/>
    <col min="12" max="12" width="20" style="18" bestFit="1" customWidth="1"/>
    <col min="13" max="13" width="20.7109375" style="18" bestFit="1" customWidth="1"/>
    <col min="14" max="15" width="20" style="18" bestFit="1" customWidth="1"/>
    <col min="16" max="16" width="19.5703125" style="18" customWidth="1"/>
    <col min="17" max="20" width="20" style="18" bestFit="1" customWidth="1"/>
    <col min="21" max="165" width="10.7109375" style="18"/>
    <col min="166" max="166" width="62" style="18" customWidth="1"/>
    <col min="167" max="167" width="24.42578125" style="18" customWidth="1"/>
    <col min="168" max="168" width="23.5703125" style="18" bestFit="1" customWidth="1"/>
    <col min="169" max="169" width="23.5703125" style="18" customWidth="1"/>
    <col min="170" max="170" width="0.5703125" style="18" customWidth="1"/>
    <col min="171" max="171" width="23.5703125" style="18" customWidth="1"/>
    <col min="172" max="175" width="0" style="18" hidden="1" customWidth="1"/>
    <col min="176" max="176" width="1.5703125" style="18" customWidth="1"/>
    <col min="177" max="178" width="0" style="18" hidden="1" customWidth="1"/>
    <col min="179" max="179" width="21.5703125" style="18" bestFit="1" customWidth="1"/>
    <col min="180" max="180" width="16.5703125" style="18" customWidth="1"/>
    <col min="181" max="237" width="10.7109375" style="18"/>
  </cols>
  <sheetData>
    <row r="1" spans="1:237" s="5" customFormat="1" ht="15" customHeight="1" x14ac:dyDescent="0.2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S1" s="6"/>
    </row>
    <row r="2" spans="1:237" s="5" customFormat="1" ht="15" customHeight="1" x14ac:dyDescent="0.2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S2" s="6"/>
    </row>
    <row r="3" spans="1:237" s="5" customFormat="1" ht="43.5" customHeight="1" x14ac:dyDescent="0.2">
      <c r="A3" s="7" t="s">
        <v>30</v>
      </c>
      <c r="B3" s="8"/>
      <c r="C3" s="9"/>
      <c r="D3" s="9"/>
      <c r="E3" s="9"/>
      <c r="F3" s="9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S3" s="6"/>
    </row>
    <row r="4" spans="1:237" s="5" customFormat="1" ht="15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S4" s="6"/>
    </row>
    <row r="5" spans="1:237" s="5" customFormat="1" ht="23.25" customHeight="1" x14ac:dyDescent="0.2">
      <c r="A5" s="10"/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S5" s="6"/>
    </row>
    <row r="6" spans="1:237" s="5" customFormat="1" ht="26.25" x14ac:dyDescent="0.2">
      <c r="A6" s="3"/>
      <c r="B6" s="12" t="s">
        <v>10</v>
      </c>
      <c r="C6" s="13"/>
      <c r="D6" s="13"/>
      <c r="E6" s="13"/>
      <c r="F6" s="13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S6" s="6"/>
    </row>
    <row r="7" spans="1:237" s="5" customFormat="1" ht="24.75" customHeight="1" x14ac:dyDescent="0.2">
      <c r="A7" s="3"/>
      <c r="B7" s="144" t="s">
        <v>31</v>
      </c>
      <c r="C7" s="144"/>
      <c r="D7" s="144"/>
      <c r="E7" s="144"/>
      <c r="F7" s="144"/>
      <c r="G7" s="144"/>
      <c r="H7" s="11"/>
      <c r="I7" s="11"/>
      <c r="J7" s="11"/>
      <c r="K7" s="11"/>
      <c r="L7" s="11"/>
      <c r="M7" s="11"/>
      <c r="N7" s="11"/>
      <c r="O7" s="11"/>
      <c r="P7" s="11"/>
      <c r="Q7" s="11"/>
      <c r="S7" s="6"/>
    </row>
    <row r="8" spans="1:237" s="11" customFormat="1" ht="21" customHeight="1" x14ac:dyDescent="0.25">
      <c r="B8" s="14" t="s">
        <v>32</v>
      </c>
      <c r="S8" s="15"/>
    </row>
    <row r="9" spans="1:237" ht="26.25" customHeight="1" x14ac:dyDescent="0.25">
      <c r="A9" s="145" t="s">
        <v>33</v>
      </c>
      <c r="B9" s="146"/>
      <c r="C9" s="146"/>
      <c r="D9" s="146"/>
      <c r="E9" s="146"/>
      <c r="F9" s="147"/>
      <c r="G9" s="16"/>
      <c r="H9" s="17" t="s">
        <v>34</v>
      </c>
      <c r="I9" s="17" t="s">
        <v>35</v>
      </c>
      <c r="J9" s="17" t="s">
        <v>36</v>
      </c>
      <c r="K9" s="17" t="s">
        <v>37</v>
      </c>
      <c r="L9" s="17" t="s">
        <v>38</v>
      </c>
      <c r="M9" s="17" t="s">
        <v>39</v>
      </c>
      <c r="N9" s="17" t="s">
        <v>40</v>
      </c>
      <c r="O9" s="17" t="s">
        <v>41</v>
      </c>
      <c r="P9" s="17" t="s">
        <v>42</v>
      </c>
      <c r="Q9" s="17" t="s">
        <v>43</v>
      </c>
      <c r="R9" s="17" t="s">
        <v>44</v>
      </c>
      <c r="S9" s="17" t="s">
        <v>45</v>
      </c>
      <c r="T9" s="17" t="s">
        <v>46</v>
      </c>
    </row>
    <row r="10" spans="1:237" x14ac:dyDescent="0.25">
      <c r="G10" s="16"/>
    </row>
    <row r="11" spans="1:237" ht="27" customHeight="1" x14ac:dyDescent="0.25">
      <c r="A11" s="148" t="s">
        <v>9</v>
      </c>
      <c r="B11" s="148"/>
      <c r="C11" s="148"/>
      <c r="D11" s="148"/>
      <c r="E11" s="148"/>
      <c r="F11" s="148"/>
      <c r="G11" s="16"/>
      <c r="H11" s="19">
        <f>H217+H212+H163+H13</f>
        <v>75193983989</v>
      </c>
      <c r="I11" s="19">
        <f t="shared" ref="I11:T11" si="0">I217+I212+I163+I13</f>
        <v>5181626911</v>
      </c>
      <c r="J11" s="19">
        <f t="shared" si="0"/>
        <v>7387040894</v>
      </c>
      <c r="K11" s="19">
        <f t="shared" si="0"/>
        <v>6221770533</v>
      </c>
      <c r="L11" s="19">
        <f t="shared" si="0"/>
        <v>5711907872</v>
      </c>
      <c r="M11" s="19">
        <f t="shared" si="0"/>
        <v>6755379670</v>
      </c>
      <c r="N11" s="19">
        <f t="shared" si="0"/>
        <v>6949201434</v>
      </c>
      <c r="O11" s="19">
        <f t="shared" si="0"/>
        <v>6265281638</v>
      </c>
      <c r="P11" s="19">
        <f t="shared" si="0"/>
        <v>6249627848</v>
      </c>
      <c r="Q11" s="19">
        <f t="shared" si="0"/>
        <v>5242920684</v>
      </c>
      <c r="R11" s="19">
        <f t="shared" si="0"/>
        <v>5517014097</v>
      </c>
      <c r="S11" s="19">
        <f t="shared" si="0"/>
        <v>4595070306</v>
      </c>
      <c r="T11" s="19">
        <f t="shared" si="0"/>
        <v>9117142102</v>
      </c>
    </row>
    <row r="12" spans="1:237" x14ac:dyDescent="0.25">
      <c r="G12" s="16"/>
    </row>
    <row r="13" spans="1:237" s="22" customFormat="1" ht="29.25" customHeight="1" x14ac:dyDescent="0.2">
      <c r="A13" s="127" t="s">
        <v>47</v>
      </c>
      <c r="B13" s="128"/>
      <c r="C13" s="128"/>
      <c r="D13" s="128"/>
      <c r="E13" s="128"/>
      <c r="F13" s="129"/>
      <c r="G13" s="16"/>
      <c r="H13" s="20">
        <f>H15+H36+H39+H43+H143+H149</f>
        <v>3092738249</v>
      </c>
      <c r="I13" s="20">
        <f t="shared" ref="I13:T13" si="1">I15+I36+I39+I43+I143+I149</f>
        <v>444567176</v>
      </c>
      <c r="J13" s="20">
        <f t="shared" si="1"/>
        <v>196424293</v>
      </c>
      <c r="K13" s="20">
        <f t="shared" si="1"/>
        <v>338263609</v>
      </c>
      <c r="L13" s="20">
        <f t="shared" si="1"/>
        <v>130554406</v>
      </c>
      <c r="M13" s="20">
        <f t="shared" si="1"/>
        <v>309333212</v>
      </c>
      <c r="N13" s="20">
        <f t="shared" si="1"/>
        <v>160468048</v>
      </c>
      <c r="O13" s="20">
        <f t="shared" si="1"/>
        <v>354572731</v>
      </c>
      <c r="P13" s="20">
        <f t="shared" si="1"/>
        <v>255836364</v>
      </c>
      <c r="Q13" s="20">
        <f t="shared" si="1"/>
        <v>308987982</v>
      </c>
      <c r="R13" s="20">
        <f t="shared" si="1"/>
        <v>161699399</v>
      </c>
      <c r="S13" s="20">
        <f t="shared" si="1"/>
        <v>275535703</v>
      </c>
      <c r="T13" s="20">
        <f t="shared" si="1"/>
        <v>156495326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</row>
    <row r="14" spans="1:237" x14ac:dyDescent="0.25">
      <c r="G14" s="16"/>
    </row>
    <row r="15" spans="1:237" ht="21.75" customHeight="1" x14ac:dyDescent="0.25">
      <c r="A15" s="23"/>
      <c r="B15" s="121" t="s">
        <v>48</v>
      </c>
      <c r="C15" s="121"/>
      <c r="D15" s="121"/>
      <c r="E15" s="121"/>
      <c r="F15" s="122"/>
      <c r="H15" s="24">
        <f>H16+H21+H23+H26+H28+H30+H31+H33</f>
        <v>1353843386</v>
      </c>
      <c r="I15" s="24">
        <f t="shared" ref="I15:T15" si="2">I16+I21+I23+I26+I28+I30+I31+I33</f>
        <v>217548704</v>
      </c>
      <c r="J15" s="24">
        <f t="shared" si="2"/>
        <v>25950785</v>
      </c>
      <c r="K15" s="24">
        <f t="shared" si="2"/>
        <v>182527617</v>
      </c>
      <c r="L15" s="24">
        <f t="shared" si="2"/>
        <v>21608709</v>
      </c>
      <c r="M15" s="24">
        <f t="shared" si="2"/>
        <v>187476670</v>
      </c>
      <c r="N15" s="24">
        <f t="shared" si="2"/>
        <v>44523097</v>
      </c>
      <c r="O15" s="24">
        <f t="shared" si="2"/>
        <v>174297301</v>
      </c>
      <c r="P15" s="24">
        <f t="shared" si="2"/>
        <v>60467970</v>
      </c>
      <c r="Q15" s="24">
        <f t="shared" si="2"/>
        <v>163987677</v>
      </c>
      <c r="R15" s="24">
        <f t="shared" si="2"/>
        <v>49009255</v>
      </c>
      <c r="S15" s="24">
        <f t="shared" si="2"/>
        <v>179618231</v>
      </c>
      <c r="T15" s="24">
        <f t="shared" si="2"/>
        <v>46827370</v>
      </c>
    </row>
    <row r="16" spans="1:237" ht="27" customHeight="1" x14ac:dyDescent="0.25">
      <c r="A16" s="25"/>
      <c r="B16" s="26"/>
      <c r="C16" s="123" t="s">
        <v>49</v>
      </c>
      <c r="D16" s="123"/>
      <c r="E16" s="123"/>
      <c r="F16" s="124"/>
      <c r="G16" s="16"/>
      <c r="H16" s="27">
        <f>SUM(H17:H20)</f>
        <v>38818744</v>
      </c>
      <c r="I16" s="27">
        <f t="shared" ref="I16:T16" si="3">SUM(I17:I20)</f>
        <v>7047651</v>
      </c>
      <c r="J16" s="27">
        <f t="shared" si="3"/>
        <v>643506</v>
      </c>
      <c r="K16" s="27">
        <f t="shared" si="3"/>
        <v>5235307</v>
      </c>
      <c r="L16" s="27">
        <f t="shared" si="3"/>
        <v>734107</v>
      </c>
      <c r="M16" s="27">
        <f t="shared" si="3"/>
        <v>5613906</v>
      </c>
      <c r="N16" s="27">
        <f t="shared" si="3"/>
        <v>439600</v>
      </c>
      <c r="O16" s="27">
        <f t="shared" si="3"/>
        <v>5730941</v>
      </c>
      <c r="P16" s="27">
        <f t="shared" si="3"/>
        <v>427297</v>
      </c>
      <c r="Q16" s="27">
        <f t="shared" si="3"/>
        <v>5697111</v>
      </c>
      <c r="R16" s="27">
        <f t="shared" si="3"/>
        <v>593740</v>
      </c>
      <c r="S16" s="27">
        <f t="shared" si="3"/>
        <v>6168432</v>
      </c>
      <c r="T16" s="27">
        <f t="shared" si="3"/>
        <v>487146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</row>
    <row r="17" spans="1:237" ht="18.75" customHeight="1" x14ac:dyDescent="0.25">
      <c r="A17" s="25"/>
      <c r="B17" s="26"/>
      <c r="C17" s="26"/>
      <c r="D17" s="106" t="s">
        <v>50</v>
      </c>
      <c r="E17" s="106"/>
      <c r="F17" s="107"/>
      <c r="G17" s="16"/>
      <c r="H17" s="28">
        <f>SUM(I17:T17)</f>
        <v>1200000</v>
      </c>
      <c r="I17" s="29">
        <v>187213</v>
      </c>
      <c r="J17" s="29">
        <v>105182</v>
      </c>
      <c r="K17" s="29">
        <v>126050</v>
      </c>
      <c r="L17" s="29">
        <v>96041</v>
      </c>
      <c r="M17" s="29">
        <v>77160</v>
      </c>
      <c r="N17" s="29">
        <v>85631</v>
      </c>
      <c r="O17" s="29">
        <v>66289</v>
      </c>
      <c r="P17" s="29">
        <v>63338</v>
      </c>
      <c r="Q17" s="29">
        <v>97764</v>
      </c>
      <c r="R17" s="29">
        <v>81217</v>
      </c>
      <c r="S17" s="29">
        <v>111495</v>
      </c>
      <c r="T17" s="29">
        <v>102620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</row>
    <row r="18" spans="1:237" ht="21" customHeight="1" x14ac:dyDescent="0.25">
      <c r="A18" s="25"/>
      <c r="B18" s="26"/>
      <c r="C18" s="26"/>
      <c r="D18" s="106" t="s">
        <v>51</v>
      </c>
      <c r="E18" s="106"/>
      <c r="F18" s="107"/>
      <c r="G18" s="16"/>
      <c r="H18" s="28">
        <f t="shared" ref="H18:H20" si="4">SUM(I18:T18)</f>
        <v>1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1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</row>
    <row r="19" spans="1:237" ht="30" customHeight="1" x14ac:dyDescent="0.25">
      <c r="A19" s="25"/>
      <c r="B19" s="26"/>
      <c r="C19" s="26"/>
      <c r="D19" s="106" t="s">
        <v>52</v>
      </c>
      <c r="E19" s="106"/>
      <c r="F19" s="107"/>
      <c r="G19" s="16"/>
      <c r="H19" s="28">
        <f t="shared" si="4"/>
        <v>37166899</v>
      </c>
      <c r="I19" s="29">
        <v>6783675</v>
      </c>
      <c r="J19" s="29">
        <v>538324</v>
      </c>
      <c r="K19" s="29">
        <v>5037979</v>
      </c>
      <c r="L19" s="29">
        <v>633768</v>
      </c>
      <c r="M19" s="29">
        <v>5465209</v>
      </c>
      <c r="N19" s="29">
        <v>353969</v>
      </c>
      <c r="O19" s="29">
        <v>5592644</v>
      </c>
      <c r="P19" s="29">
        <v>363959</v>
      </c>
      <c r="Q19" s="29">
        <v>5519467</v>
      </c>
      <c r="R19" s="29">
        <v>512523</v>
      </c>
      <c r="S19" s="29">
        <v>5981037</v>
      </c>
      <c r="T19" s="29">
        <v>384345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</row>
    <row r="20" spans="1:237" x14ac:dyDescent="0.25">
      <c r="A20" s="25"/>
      <c r="B20" s="26"/>
      <c r="C20" s="26"/>
      <c r="D20" s="106" t="s">
        <v>53</v>
      </c>
      <c r="E20" s="106"/>
      <c r="F20" s="107"/>
      <c r="G20" s="16"/>
      <c r="H20" s="28">
        <f t="shared" si="4"/>
        <v>451844</v>
      </c>
      <c r="I20" s="29">
        <v>76763</v>
      </c>
      <c r="J20" s="30">
        <v>0</v>
      </c>
      <c r="K20" s="29">
        <v>71278</v>
      </c>
      <c r="L20" s="29">
        <v>4298</v>
      </c>
      <c r="M20" s="29">
        <v>71537</v>
      </c>
      <c r="N20" s="30">
        <v>0</v>
      </c>
      <c r="O20" s="29">
        <v>72008</v>
      </c>
      <c r="P20" s="30">
        <v>0</v>
      </c>
      <c r="Q20" s="29">
        <v>79880</v>
      </c>
      <c r="R20" s="30">
        <v>0</v>
      </c>
      <c r="S20" s="29">
        <v>75900</v>
      </c>
      <c r="T20" s="29">
        <v>180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</row>
    <row r="21" spans="1:237" ht="17.25" customHeight="1" x14ac:dyDescent="0.25">
      <c r="A21" s="25"/>
      <c r="B21" s="26"/>
      <c r="C21" s="123" t="s">
        <v>54</v>
      </c>
      <c r="D21" s="123"/>
      <c r="E21" s="123"/>
      <c r="F21" s="124"/>
      <c r="G21" s="16"/>
      <c r="H21" s="27">
        <f>H22</f>
        <v>19341934</v>
      </c>
      <c r="I21" s="27">
        <f t="shared" ref="I21:T21" si="5">I22</f>
        <v>2211073</v>
      </c>
      <c r="J21" s="27">
        <f t="shared" si="5"/>
        <v>1926565</v>
      </c>
      <c r="K21" s="27">
        <f t="shared" si="5"/>
        <v>1903619</v>
      </c>
      <c r="L21" s="27">
        <f t="shared" si="5"/>
        <v>1394431</v>
      </c>
      <c r="M21" s="27">
        <f t="shared" si="5"/>
        <v>1403790</v>
      </c>
      <c r="N21" s="27">
        <f t="shared" si="5"/>
        <v>1370438</v>
      </c>
      <c r="O21" s="27">
        <f t="shared" si="5"/>
        <v>2439977</v>
      </c>
      <c r="P21" s="27">
        <f t="shared" si="5"/>
        <v>1755538</v>
      </c>
      <c r="Q21" s="27">
        <f t="shared" si="5"/>
        <v>1514785</v>
      </c>
      <c r="R21" s="27">
        <f t="shared" si="5"/>
        <v>625601</v>
      </c>
      <c r="S21" s="27">
        <f t="shared" si="5"/>
        <v>1779457</v>
      </c>
      <c r="T21" s="27">
        <f t="shared" si="5"/>
        <v>1016660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</row>
    <row r="22" spans="1:237" ht="17.25" customHeight="1" x14ac:dyDescent="0.25">
      <c r="A22" s="25"/>
      <c r="B22" s="26"/>
      <c r="C22" s="26"/>
      <c r="D22" s="106" t="s">
        <v>55</v>
      </c>
      <c r="E22" s="106"/>
      <c r="F22" s="107"/>
      <c r="G22" s="16"/>
      <c r="H22" s="28">
        <f t="shared" ref="H22" si="6">SUM(I22:T22)</f>
        <v>19341934</v>
      </c>
      <c r="I22" s="29">
        <v>2211073</v>
      </c>
      <c r="J22" s="29">
        <v>1926565</v>
      </c>
      <c r="K22" s="29">
        <v>1903619</v>
      </c>
      <c r="L22" s="29">
        <v>1394431</v>
      </c>
      <c r="M22" s="29">
        <v>1403790</v>
      </c>
      <c r="N22" s="29">
        <v>1370438</v>
      </c>
      <c r="O22" s="29">
        <v>2439977</v>
      </c>
      <c r="P22" s="29">
        <v>1755538</v>
      </c>
      <c r="Q22" s="29">
        <v>1514785</v>
      </c>
      <c r="R22" s="29">
        <v>625601</v>
      </c>
      <c r="S22" s="29">
        <v>1779457</v>
      </c>
      <c r="T22" s="29">
        <v>1016660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</row>
    <row r="23" spans="1:237" ht="29.25" customHeight="1" x14ac:dyDescent="0.25">
      <c r="A23" s="25"/>
      <c r="B23" s="26"/>
      <c r="C23" s="149" t="s">
        <v>56</v>
      </c>
      <c r="D23" s="149"/>
      <c r="E23" s="149"/>
      <c r="F23" s="150"/>
      <c r="G23" s="16"/>
      <c r="H23" s="27">
        <f>SUM(H24:H25)</f>
        <v>37803279</v>
      </c>
      <c r="I23" s="27">
        <f t="shared" ref="I23:T23" si="7">SUM(I24:I25)</f>
        <v>5932169</v>
      </c>
      <c r="J23" s="27">
        <f t="shared" si="7"/>
        <v>859187</v>
      </c>
      <c r="K23" s="27">
        <f t="shared" si="7"/>
        <v>5985938</v>
      </c>
      <c r="L23" s="27">
        <f t="shared" si="7"/>
        <v>886645</v>
      </c>
      <c r="M23" s="27">
        <f t="shared" si="7"/>
        <v>5909393</v>
      </c>
      <c r="N23" s="27">
        <f t="shared" si="7"/>
        <v>793831</v>
      </c>
      <c r="O23" s="27">
        <f t="shared" si="7"/>
        <v>5072813</v>
      </c>
      <c r="P23" s="27">
        <f t="shared" si="7"/>
        <v>752054</v>
      </c>
      <c r="Q23" s="27">
        <f t="shared" si="7"/>
        <v>6084615</v>
      </c>
      <c r="R23" s="27">
        <f t="shared" si="7"/>
        <v>320605</v>
      </c>
      <c r="S23" s="27">
        <f t="shared" si="7"/>
        <v>4756450</v>
      </c>
      <c r="T23" s="27">
        <f t="shared" si="7"/>
        <v>449579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</row>
    <row r="24" spans="1:237" s="22" customFormat="1" ht="19.5" customHeight="1" x14ac:dyDescent="0.25">
      <c r="A24" s="25"/>
      <c r="B24" s="26"/>
      <c r="C24" s="26"/>
      <c r="D24" s="151" t="s">
        <v>57</v>
      </c>
      <c r="E24" s="151"/>
      <c r="F24" s="152"/>
      <c r="G24" s="31"/>
      <c r="H24" s="32">
        <f t="shared" ref="H24:H25" si="8">SUM(I24:T24)</f>
        <v>3104529</v>
      </c>
      <c r="I24" s="33">
        <v>468053</v>
      </c>
      <c r="J24" s="33">
        <v>430811</v>
      </c>
      <c r="K24" s="33">
        <v>432197</v>
      </c>
      <c r="L24" s="33">
        <v>289590</v>
      </c>
      <c r="M24" s="33">
        <v>330814</v>
      </c>
      <c r="N24" s="33">
        <v>343062</v>
      </c>
      <c r="O24" s="33">
        <v>251270</v>
      </c>
      <c r="P24" s="33">
        <v>262476</v>
      </c>
      <c r="Q24" s="33">
        <v>235168</v>
      </c>
      <c r="R24" s="33">
        <v>3673</v>
      </c>
      <c r="S24" s="33">
        <v>373</v>
      </c>
      <c r="T24" s="33">
        <v>57042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</row>
    <row r="25" spans="1:237" s="22" customFormat="1" ht="19.5" customHeight="1" x14ac:dyDescent="0.25">
      <c r="A25" s="25"/>
      <c r="B25" s="26"/>
      <c r="C25" s="26"/>
      <c r="D25" s="106" t="s">
        <v>58</v>
      </c>
      <c r="E25" s="106"/>
      <c r="F25" s="107"/>
      <c r="G25" s="31"/>
      <c r="H25" s="32">
        <f t="shared" si="8"/>
        <v>34698750</v>
      </c>
      <c r="I25" s="33">
        <v>5464116</v>
      </c>
      <c r="J25" s="33">
        <v>428376</v>
      </c>
      <c r="K25" s="33">
        <v>5553741</v>
      </c>
      <c r="L25" s="33">
        <v>597055</v>
      </c>
      <c r="M25" s="33">
        <v>5578579</v>
      </c>
      <c r="N25" s="33">
        <v>450769</v>
      </c>
      <c r="O25" s="33">
        <v>4821543</v>
      </c>
      <c r="P25" s="33">
        <v>489578</v>
      </c>
      <c r="Q25" s="33">
        <v>5849447</v>
      </c>
      <c r="R25" s="33">
        <v>316932</v>
      </c>
      <c r="S25" s="33">
        <v>4756077</v>
      </c>
      <c r="T25" s="33">
        <v>392537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</row>
    <row r="26" spans="1:237" ht="19.5" customHeight="1" x14ac:dyDescent="0.25">
      <c r="A26" s="25"/>
      <c r="B26" s="26"/>
      <c r="C26" s="123" t="s">
        <v>59</v>
      </c>
      <c r="D26" s="123"/>
      <c r="E26" s="123"/>
      <c r="F26" s="124"/>
      <c r="G26" s="16"/>
      <c r="H26" s="27">
        <f>H27</f>
        <v>1064616258</v>
      </c>
      <c r="I26" s="27">
        <f t="shared" ref="I26:T26" si="9">I27</f>
        <v>176052973</v>
      </c>
      <c r="J26" s="27">
        <f t="shared" si="9"/>
        <v>3958212</v>
      </c>
      <c r="K26" s="27">
        <f t="shared" si="9"/>
        <v>151797305</v>
      </c>
      <c r="L26" s="27">
        <f t="shared" si="9"/>
        <v>6722769</v>
      </c>
      <c r="M26" s="27">
        <f t="shared" si="9"/>
        <v>160383804</v>
      </c>
      <c r="N26" s="27">
        <f t="shared" si="9"/>
        <v>29100258</v>
      </c>
      <c r="O26" s="27">
        <f t="shared" si="9"/>
        <v>140543979</v>
      </c>
      <c r="P26" s="27">
        <f t="shared" si="9"/>
        <v>36425034</v>
      </c>
      <c r="Q26" s="27">
        <f t="shared" si="9"/>
        <v>134212499</v>
      </c>
      <c r="R26" s="27">
        <f t="shared" si="9"/>
        <v>35432144</v>
      </c>
      <c r="S26" s="27">
        <f t="shared" si="9"/>
        <v>156135241</v>
      </c>
      <c r="T26" s="27">
        <f t="shared" si="9"/>
        <v>33852040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</row>
    <row r="27" spans="1:237" ht="27" customHeight="1" x14ac:dyDescent="0.25">
      <c r="A27" s="25"/>
      <c r="B27" s="26"/>
      <c r="C27" s="26"/>
      <c r="D27" s="106" t="s">
        <v>60</v>
      </c>
      <c r="E27" s="106"/>
      <c r="F27" s="107"/>
      <c r="G27" s="16"/>
      <c r="H27" s="28">
        <f t="shared" ref="H27" si="10">SUM(I27:T27)</f>
        <v>1064616258</v>
      </c>
      <c r="I27" s="29">
        <v>176052973</v>
      </c>
      <c r="J27" s="29">
        <v>3958212</v>
      </c>
      <c r="K27" s="29">
        <v>151797305</v>
      </c>
      <c r="L27" s="29">
        <v>6722769</v>
      </c>
      <c r="M27" s="29">
        <v>160383804</v>
      </c>
      <c r="N27" s="29">
        <v>29100258</v>
      </c>
      <c r="O27" s="29">
        <v>140543979</v>
      </c>
      <c r="P27" s="29">
        <v>36425034</v>
      </c>
      <c r="Q27" s="29">
        <v>134212499</v>
      </c>
      <c r="R27" s="29">
        <v>35432144</v>
      </c>
      <c r="S27" s="29">
        <v>156135241</v>
      </c>
      <c r="T27" s="29">
        <v>33852040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</row>
    <row r="28" spans="1:237" s="22" customFormat="1" ht="20.25" customHeight="1" x14ac:dyDescent="0.25">
      <c r="A28" s="25"/>
      <c r="B28" s="26"/>
      <c r="C28" s="142" t="s">
        <v>61</v>
      </c>
      <c r="D28" s="142"/>
      <c r="E28" s="142"/>
      <c r="F28" s="143"/>
      <c r="G28" s="31"/>
      <c r="H28" s="34">
        <f>H29</f>
        <v>3722570</v>
      </c>
      <c r="I28" s="34">
        <f t="shared" ref="I28:T28" si="11">I29</f>
        <v>620428</v>
      </c>
      <c r="J28" s="35">
        <f t="shared" si="11"/>
        <v>0</v>
      </c>
      <c r="K28" s="35">
        <f t="shared" si="11"/>
        <v>620428</v>
      </c>
      <c r="L28" s="35">
        <f t="shared" si="11"/>
        <v>0</v>
      </c>
      <c r="M28" s="35">
        <f t="shared" si="11"/>
        <v>620428</v>
      </c>
      <c r="N28" s="35">
        <f t="shared" si="11"/>
        <v>0</v>
      </c>
      <c r="O28" s="35">
        <f t="shared" si="11"/>
        <v>620428</v>
      </c>
      <c r="P28" s="35">
        <f t="shared" si="11"/>
        <v>0</v>
      </c>
      <c r="Q28" s="35">
        <f t="shared" si="11"/>
        <v>620428</v>
      </c>
      <c r="R28" s="35">
        <f t="shared" si="11"/>
        <v>0</v>
      </c>
      <c r="S28" s="34">
        <f t="shared" si="11"/>
        <v>620430</v>
      </c>
      <c r="T28" s="35">
        <f t="shared" si="11"/>
        <v>0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</row>
    <row r="29" spans="1:237" ht="31.5" customHeight="1" x14ac:dyDescent="0.25">
      <c r="A29" s="25"/>
      <c r="B29" s="26"/>
      <c r="C29" s="26"/>
      <c r="D29" s="140" t="s">
        <v>62</v>
      </c>
      <c r="E29" s="140"/>
      <c r="F29" s="141"/>
      <c r="G29" s="16"/>
      <c r="H29" s="28">
        <f>SUM(I29:T29)</f>
        <v>3722570</v>
      </c>
      <c r="I29" s="29">
        <v>620428</v>
      </c>
      <c r="J29" s="30">
        <v>0</v>
      </c>
      <c r="K29" s="29">
        <v>620428</v>
      </c>
      <c r="L29" s="30">
        <v>0</v>
      </c>
      <c r="M29" s="29">
        <v>620428</v>
      </c>
      <c r="N29" s="30">
        <v>0</v>
      </c>
      <c r="O29" s="29">
        <v>620428</v>
      </c>
      <c r="P29" s="30">
        <v>0</v>
      </c>
      <c r="Q29" s="29">
        <v>620428</v>
      </c>
      <c r="R29" s="30">
        <v>0</v>
      </c>
      <c r="S29" s="29">
        <v>620430</v>
      </c>
      <c r="T29" s="30">
        <v>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</row>
    <row r="30" spans="1:237" s="22" customFormat="1" ht="21" customHeight="1" x14ac:dyDescent="0.25">
      <c r="A30" s="25"/>
      <c r="B30" s="26"/>
      <c r="C30" s="123" t="s">
        <v>63</v>
      </c>
      <c r="D30" s="123"/>
      <c r="E30" s="123"/>
      <c r="F30" s="124"/>
      <c r="G30" s="31"/>
      <c r="H30" s="32">
        <f t="shared" ref="H30" si="12">SUM(I30:T30)</f>
        <v>13055606</v>
      </c>
      <c r="I30" s="36">
        <v>1201378</v>
      </c>
      <c r="J30" s="36">
        <v>1206514</v>
      </c>
      <c r="K30" s="36">
        <v>1566135</v>
      </c>
      <c r="L30" s="36">
        <v>1404492</v>
      </c>
      <c r="M30" s="36">
        <v>1134672</v>
      </c>
      <c r="N30" s="36">
        <v>1341103</v>
      </c>
      <c r="O30" s="36">
        <v>1056678</v>
      </c>
      <c r="P30" s="36">
        <v>989021</v>
      </c>
      <c r="Q30" s="36">
        <v>888796</v>
      </c>
      <c r="R30" s="36">
        <v>696430</v>
      </c>
      <c r="S30" s="36">
        <v>706112</v>
      </c>
      <c r="T30" s="36">
        <v>864275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</row>
    <row r="31" spans="1:237" s="22" customFormat="1" ht="18" customHeight="1" x14ac:dyDescent="0.25">
      <c r="A31" s="25"/>
      <c r="B31" s="26"/>
      <c r="C31" s="123" t="s">
        <v>64</v>
      </c>
      <c r="D31" s="123"/>
      <c r="E31" s="123"/>
      <c r="F31" s="124"/>
      <c r="G31" s="31"/>
      <c r="H31" s="34">
        <f>H32</f>
        <v>176484994</v>
      </c>
      <c r="I31" s="34">
        <f t="shared" ref="I31:T31" si="13">I32</f>
        <v>24483032</v>
      </c>
      <c r="J31" s="34">
        <f t="shared" si="13"/>
        <v>17356801</v>
      </c>
      <c r="K31" s="34">
        <f t="shared" si="13"/>
        <v>15418885</v>
      </c>
      <c r="L31" s="34">
        <f t="shared" si="13"/>
        <v>10466265</v>
      </c>
      <c r="M31" s="34">
        <f t="shared" si="13"/>
        <v>12410677</v>
      </c>
      <c r="N31" s="34">
        <f t="shared" si="13"/>
        <v>11477867</v>
      </c>
      <c r="O31" s="34">
        <f t="shared" si="13"/>
        <v>18832485</v>
      </c>
      <c r="P31" s="34">
        <f t="shared" si="13"/>
        <v>20119026</v>
      </c>
      <c r="Q31" s="34">
        <f t="shared" si="13"/>
        <v>14969443</v>
      </c>
      <c r="R31" s="34">
        <f t="shared" si="13"/>
        <v>11340735</v>
      </c>
      <c r="S31" s="34">
        <f t="shared" si="13"/>
        <v>9452109</v>
      </c>
      <c r="T31" s="34">
        <f t="shared" si="13"/>
        <v>10157669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</row>
    <row r="32" spans="1:237" s="22" customFormat="1" ht="24.75" customHeight="1" x14ac:dyDescent="0.25">
      <c r="A32" s="25"/>
      <c r="B32" s="26"/>
      <c r="C32" s="26"/>
      <c r="D32" s="106" t="s">
        <v>65</v>
      </c>
      <c r="E32" s="106"/>
      <c r="F32" s="107"/>
      <c r="G32" s="31"/>
      <c r="H32" s="32">
        <f t="shared" ref="H32:H33" si="14">SUM(I32:T32)</f>
        <v>176484994</v>
      </c>
      <c r="I32" s="33">
        <v>24483032</v>
      </c>
      <c r="J32" s="33">
        <v>17356801</v>
      </c>
      <c r="K32" s="33">
        <v>15418885</v>
      </c>
      <c r="L32" s="33">
        <v>10466265</v>
      </c>
      <c r="M32" s="33">
        <v>12410677</v>
      </c>
      <c r="N32" s="33">
        <v>11477867</v>
      </c>
      <c r="O32" s="33">
        <v>18832485</v>
      </c>
      <c r="P32" s="33">
        <v>20119026</v>
      </c>
      <c r="Q32" s="33">
        <v>14969443</v>
      </c>
      <c r="R32" s="33">
        <v>11340735</v>
      </c>
      <c r="S32" s="33">
        <v>9452109</v>
      </c>
      <c r="T32" s="33">
        <v>10157669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</row>
    <row r="33" spans="1:237" ht="42.75" customHeight="1" x14ac:dyDescent="0.25">
      <c r="A33" s="25"/>
      <c r="B33" s="26"/>
      <c r="C33" s="123" t="s">
        <v>66</v>
      </c>
      <c r="D33" s="123"/>
      <c r="E33" s="123"/>
      <c r="F33" s="124"/>
      <c r="G33" s="16"/>
      <c r="H33" s="37">
        <f t="shared" si="14"/>
        <v>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1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</row>
    <row r="34" spans="1:237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</row>
    <row r="35" spans="1:237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</row>
    <row r="36" spans="1:237" x14ac:dyDescent="0.25">
      <c r="A36" s="23"/>
      <c r="B36" s="121" t="s">
        <v>67</v>
      </c>
      <c r="C36" s="121"/>
      <c r="D36" s="121"/>
      <c r="E36" s="121"/>
      <c r="F36" s="122"/>
      <c r="G36" s="16"/>
      <c r="H36" s="39">
        <f t="shared" ref="H36:H37" si="15">SUM(I36:T36)</f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</row>
    <row r="37" spans="1:237" x14ac:dyDescent="0.25">
      <c r="A37" s="40"/>
      <c r="B37" s="41"/>
      <c r="C37" s="41"/>
      <c r="D37" s="106" t="s">
        <v>68</v>
      </c>
      <c r="E37" s="106"/>
      <c r="F37" s="107"/>
      <c r="G37" s="16"/>
      <c r="H37" s="42">
        <f t="shared" si="15"/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</row>
    <row r="38" spans="1:237" x14ac:dyDescent="0.25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37" x14ac:dyDescent="0.25">
      <c r="A39" s="44"/>
      <c r="B39" s="121" t="s">
        <v>69</v>
      </c>
      <c r="C39" s="121"/>
      <c r="D39" s="121"/>
      <c r="E39" s="121"/>
      <c r="F39" s="122"/>
      <c r="H39" s="39">
        <f t="shared" ref="H39:H40" si="16">SUM(I39:T39)</f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</row>
    <row r="40" spans="1:237" x14ac:dyDescent="0.25">
      <c r="A40" s="25"/>
      <c r="B40" s="26"/>
      <c r="C40" s="26"/>
      <c r="D40" s="106" t="s">
        <v>70</v>
      </c>
      <c r="E40" s="106"/>
      <c r="F40" s="107"/>
      <c r="G40" s="16"/>
      <c r="H40" s="42">
        <f t="shared" si="16"/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</row>
    <row r="41" spans="1:237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37" x14ac:dyDescent="0.25">
      <c r="A42" s="45"/>
      <c r="B42" s="45"/>
      <c r="C42" s="45"/>
      <c r="D42" s="45"/>
      <c r="E42" s="45"/>
      <c r="F42" s="45"/>
      <c r="G42" s="45"/>
      <c r="H42" s="46"/>
      <c r="I42" s="46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</row>
    <row r="43" spans="1:237" s="22" customFormat="1" ht="25.5" customHeight="1" x14ac:dyDescent="0.25">
      <c r="A43" s="44"/>
      <c r="B43" s="121" t="s">
        <v>71</v>
      </c>
      <c r="C43" s="121"/>
      <c r="D43" s="121"/>
      <c r="E43" s="121"/>
      <c r="F43" s="122"/>
      <c r="G43" s="21"/>
      <c r="H43" s="47">
        <f>H44+H57+H114+H138+H139+H140</f>
        <v>1608751772</v>
      </c>
      <c r="I43" s="47">
        <f t="shared" ref="I43:T43" si="17">I44+I57+I114+I138+I139+I140</f>
        <v>217175457</v>
      </c>
      <c r="J43" s="47">
        <f t="shared" si="17"/>
        <v>158216199</v>
      </c>
      <c r="K43" s="47">
        <f t="shared" si="17"/>
        <v>143551091</v>
      </c>
      <c r="L43" s="47">
        <f t="shared" si="17"/>
        <v>97405406</v>
      </c>
      <c r="M43" s="47">
        <f t="shared" si="17"/>
        <v>113129722</v>
      </c>
      <c r="N43" s="47">
        <f t="shared" si="17"/>
        <v>105626682</v>
      </c>
      <c r="O43" s="47">
        <f t="shared" si="17"/>
        <v>171667819</v>
      </c>
      <c r="P43" s="47">
        <f t="shared" si="17"/>
        <v>183395299</v>
      </c>
      <c r="Q43" s="47">
        <f t="shared" si="17"/>
        <v>136454195</v>
      </c>
      <c r="R43" s="47">
        <f t="shared" si="17"/>
        <v>103376653</v>
      </c>
      <c r="S43" s="47">
        <f t="shared" si="17"/>
        <v>86160853</v>
      </c>
      <c r="T43" s="47">
        <f t="shared" si="17"/>
        <v>92592396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</row>
    <row r="44" spans="1:237" ht="30" customHeight="1" x14ac:dyDescent="0.25">
      <c r="A44" s="25"/>
      <c r="B44" s="26"/>
      <c r="C44" s="123" t="s">
        <v>72</v>
      </c>
      <c r="D44" s="123"/>
      <c r="E44" s="123"/>
      <c r="F44" s="124"/>
      <c r="G44" s="16"/>
      <c r="H44" s="48">
        <f>SUM(H45+H50+H54)</f>
        <v>30469729</v>
      </c>
      <c r="I44" s="36">
        <f>I45+I50+I54</f>
        <v>719642</v>
      </c>
      <c r="J44" s="36">
        <f t="shared" ref="J44:T44" si="18">J45+J50+J54</f>
        <v>2656980</v>
      </c>
      <c r="K44" s="36">
        <f t="shared" si="18"/>
        <v>2783241</v>
      </c>
      <c r="L44" s="36">
        <f t="shared" si="18"/>
        <v>1741358</v>
      </c>
      <c r="M44" s="36">
        <f t="shared" si="18"/>
        <v>1912246</v>
      </c>
      <c r="N44" s="36">
        <f t="shared" si="18"/>
        <v>1677780</v>
      </c>
      <c r="O44" s="36">
        <f t="shared" si="18"/>
        <v>4620011</v>
      </c>
      <c r="P44" s="36">
        <f t="shared" si="18"/>
        <v>1701555</v>
      </c>
      <c r="Q44" s="36">
        <f t="shared" si="18"/>
        <v>2202084</v>
      </c>
      <c r="R44" s="36">
        <f t="shared" si="18"/>
        <v>6361148</v>
      </c>
      <c r="S44" s="36">
        <f t="shared" si="18"/>
        <v>2490037</v>
      </c>
      <c r="T44" s="36">
        <f t="shared" si="18"/>
        <v>1603647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</row>
    <row r="45" spans="1:237" ht="21" customHeight="1" x14ac:dyDescent="0.25">
      <c r="A45" s="25"/>
      <c r="B45" s="26"/>
      <c r="C45" s="26"/>
      <c r="D45" s="123" t="s">
        <v>73</v>
      </c>
      <c r="E45" s="123"/>
      <c r="F45" s="124"/>
      <c r="G45" s="16"/>
      <c r="H45" s="48">
        <f>SUM(H46:H49)</f>
        <v>2833183</v>
      </c>
      <c r="I45" s="36">
        <f>SUM(I46:I49)</f>
        <v>82288</v>
      </c>
      <c r="J45" s="36">
        <f t="shared" ref="J45:T45" si="19">SUM(J46:J49)</f>
        <v>98100</v>
      </c>
      <c r="K45" s="36">
        <f t="shared" si="19"/>
        <v>151266</v>
      </c>
      <c r="L45" s="36">
        <f t="shared" si="19"/>
        <v>226751</v>
      </c>
      <c r="M45" s="36">
        <f t="shared" si="19"/>
        <v>250735</v>
      </c>
      <c r="N45" s="36">
        <f t="shared" si="19"/>
        <v>209174</v>
      </c>
      <c r="O45" s="36">
        <f t="shared" si="19"/>
        <v>467578</v>
      </c>
      <c r="P45" s="36">
        <f t="shared" si="19"/>
        <v>216208</v>
      </c>
      <c r="Q45" s="36">
        <f t="shared" si="19"/>
        <v>303463</v>
      </c>
      <c r="R45" s="36">
        <f t="shared" si="19"/>
        <v>214811</v>
      </c>
      <c r="S45" s="36">
        <f t="shared" si="19"/>
        <v>266344</v>
      </c>
      <c r="T45" s="36">
        <f t="shared" si="19"/>
        <v>346465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</row>
    <row r="46" spans="1:237" ht="21.75" customHeight="1" x14ac:dyDescent="0.25">
      <c r="A46" s="25"/>
      <c r="B46" s="26"/>
      <c r="C46" s="26"/>
      <c r="D46" s="1"/>
      <c r="E46" s="106" t="s">
        <v>74</v>
      </c>
      <c r="F46" s="107"/>
      <c r="G46" s="16"/>
      <c r="H46" s="28">
        <f t="shared" ref="H46:H49" si="20">SUM(I46:T46)</f>
        <v>378788</v>
      </c>
      <c r="I46" s="29">
        <v>26221</v>
      </c>
      <c r="J46" s="29">
        <v>23166</v>
      </c>
      <c r="K46" s="29">
        <v>24575</v>
      </c>
      <c r="L46" s="29">
        <v>30218</v>
      </c>
      <c r="M46" s="29">
        <v>21231</v>
      </c>
      <c r="N46" s="29">
        <v>24961</v>
      </c>
      <c r="O46" s="29">
        <v>44617</v>
      </c>
      <c r="P46" s="29">
        <v>26906</v>
      </c>
      <c r="Q46" s="29">
        <v>23715</v>
      </c>
      <c r="R46" s="29">
        <v>25101</v>
      </c>
      <c r="S46" s="29">
        <v>39438</v>
      </c>
      <c r="T46" s="29">
        <v>68639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</row>
    <row r="47" spans="1:237" ht="21.75" customHeight="1" x14ac:dyDescent="0.25">
      <c r="A47" s="25"/>
      <c r="B47" s="26"/>
      <c r="C47" s="26"/>
      <c r="D47" s="1"/>
      <c r="E47" s="106" t="s">
        <v>75</v>
      </c>
      <c r="F47" s="107"/>
      <c r="G47" s="16"/>
      <c r="H47" s="28">
        <f t="shared" si="20"/>
        <v>2142420</v>
      </c>
      <c r="I47" s="29">
        <v>40966</v>
      </c>
      <c r="J47" s="29">
        <v>48555</v>
      </c>
      <c r="K47" s="29">
        <v>109857</v>
      </c>
      <c r="L47" s="29">
        <v>138514</v>
      </c>
      <c r="M47" s="29">
        <v>201568</v>
      </c>
      <c r="N47" s="29">
        <v>164276</v>
      </c>
      <c r="O47" s="29">
        <v>398148</v>
      </c>
      <c r="P47" s="29">
        <v>174201</v>
      </c>
      <c r="Q47" s="29">
        <v>264647</v>
      </c>
      <c r="R47" s="29">
        <v>168363</v>
      </c>
      <c r="S47" s="29">
        <v>206969</v>
      </c>
      <c r="T47" s="29">
        <v>226356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</row>
    <row r="48" spans="1:237" ht="21.75" customHeight="1" x14ac:dyDescent="0.25">
      <c r="A48" s="25"/>
      <c r="B48" s="26"/>
      <c r="C48" s="26"/>
      <c r="D48" s="1"/>
      <c r="E48" s="106" t="s">
        <v>76</v>
      </c>
      <c r="F48" s="107"/>
      <c r="G48" s="16"/>
      <c r="H48" s="28">
        <f t="shared" si="20"/>
        <v>106260</v>
      </c>
      <c r="I48" s="29">
        <v>8855</v>
      </c>
      <c r="J48" s="29">
        <v>8855</v>
      </c>
      <c r="K48" s="29">
        <v>8855</v>
      </c>
      <c r="L48" s="29">
        <v>8855</v>
      </c>
      <c r="M48" s="29">
        <v>8855</v>
      </c>
      <c r="N48" s="29">
        <v>8855</v>
      </c>
      <c r="O48" s="29">
        <v>8855</v>
      </c>
      <c r="P48" s="29">
        <v>8855</v>
      </c>
      <c r="Q48" s="29">
        <v>8855</v>
      </c>
      <c r="R48" s="29">
        <v>8855</v>
      </c>
      <c r="S48" s="29">
        <v>8855</v>
      </c>
      <c r="T48" s="29">
        <v>8855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</row>
    <row r="49" spans="1:237" ht="21.75" customHeight="1" x14ac:dyDescent="0.25">
      <c r="A49" s="25"/>
      <c r="B49" s="26"/>
      <c r="C49" s="26"/>
      <c r="D49" s="1"/>
      <c r="E49" s="106" t="s">
        <v>77</v>
      </c>
      <c r="F49" s="107"/>
      <c r="G49" s="16"/>
      <c r="H49" s="28">
        <f t="shared" si="20"/>
        <v>205715</v>
      </c>
      <c r="I49" s="29">
        <v>6246</v>
      </c>
      <c r="J49" s="29">
        <v>17524</v>
      </c>
      <c r="K49" s="29">
        <v>7979</v>
      </c>
      <c r="L49" s="29">
        <v>49164</v>
      </c>
      <c r="M49" s="29">
        <v>19081</v>
      </c>
      <c r="N49" s="29">
        <v>11082</v>
      </c>
      <c r="O49" s="29">
        <v>15958</v>
      </c>
      <c r="P49" s="29">
        <v>6246</v>
      </c>
      <c r="Q49" s="29">
        <v>6246</v>
      </c>
      <c r="R49" s="29">
        <v>12492</v>
      </c>
      <c r="S49" s="29">
        <v>11082</v>
      </c>
      <c r="T49" s="29">
        <v>42615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</row>
    <row r="50" spans="1:237" ht="21.75" customHeight="1" x14ac:dyDescent="0.25">
      <c r="A50" s="25"/>
      <c r="B50" s="26"/>
      <c r="C50" s="26"/>
      <c r="D50" s="123" t="s">
        <v>78</v>
      </c>
      <c r="E50" s="123"/>
      <c r="F50" s="124"/>
      <c r="G50" s="16"/>
      <c r="H50" s="48">
        <f>SUM(H51:H53)</f>
        <v>12165614</v>
      </c>
      <c r="I50" s="48">
        <f t="shared" ref="I50:S50" si="21">SUM(I51:I53)</f>
        <v>416547</v>
      </c>
      <c r="J50" s="48">
        <f t="shared" si="21"/>
        <v>1199925</v>
      </c>
      <c r="K50" s="48">
        <f t="shared" si="21"/>
        <v>986648</v>
      </c>
      <c r="L50" s="48">
        <f t="shared" si="21"/>
        <v>1103346</v>
      </c>
      <c r="M50" s="48">
        <f t="shared" si="21"/>
        <v>1213368</v>
      </c>
      <c r="N50" s="48">
        <f t="shared" si="21"/>
        <v>996209</v>
      </c>
      <c r="O50" s="48">
        <f t="shared" si="21"/>
        <v>1002108</v>
      </c>
      <c r="P50" s="48">
        <f t="shared" si="21"/>
        <v>1012950</v>
      </c>
      <c r="Q50" s="48">
        <f t="shared" si="21"/>
        <v>1092682</v>
      </c>
      <c r="R50" s="48">
        <f t="shared" si="21"/>
        <v>1136204</v>
      </c>
      <c r="S50" s="48">
        <f t="shared" si="21"/>
        <v>1218842</v>
      </c>
      <c r="T50" s="48">
        <f>SUM(T51:T53)</f>
        <v>786785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</row>
    <row r="51" spans="1:237" ht="18.75" customHeight="1" x14ac:dyDescent="0.25">
      <c r="A51" s="25"/>
      <c r="B51" s="26"/>
      <c r="C51" s="26"/>
      <c r="D51" s="1"/>
      <c r="E51" s="106" t="s">
        <v>79</v>
      </c>
      <c r="F51" s="107"/>
      <c r="G51" s="16"/>
      <c r="H51" s="28">
        <f t="shared" ref="H51:H53" si="22">SUM(I51:T51)</f>
        <v>2020140</v>
      </c>
      <c r="I51" s="29">
        <v>200558</v>
      </c>
      <c r="J51" s="29">
        <v>156463</v>
      </c>
      <c r="K51" s="29">
        <v>161243</v>
      </c>
      <c r="L51" s="29">
        <v>164991</v>
      </c>
      <c r="M51" s="29">
        <v>165191</v>
      </c>
      <c r="N51" s="29">
        <v>170171</v>
      </c>
      <c r="O51" s="29">
        <v>162191</v>
      </c>
      <c r="P51" s="29">
        <v>163991</v>
      </c>
      <c r="Q51" s="29">
        <v>166191</v>
      </c>
      <c r="R51" s="29">
        <v>170970</v>
      </c>
      <c r="S51" s="29">
        <v>171790</v>
      </c>
      <c r="T51" s="29">
        <v>166390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</row>
    <row r="52" spans="1:237" ht="21" customHeight="1" x14ac:dyDescent="0.25">
      <c r="A52" s="25"/>
      <c r="B52" s="26"/>
      <c r="C52" s="26"/>
      <c r="D52" s="1"/>
      <c r="E52" s="106" t="s">
        <v>80</v>
      </c>
      <c r="F52" s="107"/>
      <c r="G52" s="16"/>
      <c r="H52" s="28">
        <f t="shared" si="22"/>
        <v>10057108</v>
      </c>
      <c r="I52" s="29">
        <v>210768</v>
      </c>
      <c r="J52" s="29">
        <v>1037850</v>
      </c>
      <c r="K52" s="29">
        <v>820460</v>
      </c>
      <c r="L52" s="29">
        <v>931616</v>
      </c>
      <c r="M52" s="29">
        <v>1042772</v>
      </c>
      <c r="N52" s="29">
        <v>816033</v>
      </c>
      <c r="O52" s="29">
        <v>831223</v>
      </c>
      <c r="P52" s="29">
        <v>839253</v>
      </c>
      <c r="Q52" s="29">
        <v>918372</v>
      </c>
      <c r="R52" s="29">
        <v>955068</v>
      </c>
      <c r="S52" s="29">
        <v>1035943</v>
      </c>
      <c r="T52" s="29">
        <v>617750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</row>
    <row r="53" spans="1:237" ht="17.25" customHeight="1" x14ac:dyDescent="0.25">
      <c r="A53" s="25"/>
      <c r="B53" s="26"/>
      <c r="C53" s="26"/>
      <c r="D53" s="1"/>
      <c r="E53" s="106" t="s">
        <v>81</v>
      </c>
      <c r="F53" s="107"/>
      <c r="G53" s="16"/>
      <c r="H53" s="28">
        <f t="shared" si="22"/>
        <v>88366</v>
      </c>
      <c r="I53" s="29">
        <v>5221</v>
      </c>
      <c r="J53" s="29">
        <v>5612</v>
      </c>
      <c r="K53" s="29">
        <v>4945</v>
      </c>
      <c r="L53" s="29">
        <v>6739</v>
      </c>
      <c r="M53" s="29">
        <v>5405</v>
      </c>
      <c r="N53" s="29">
        <v>10005</v>
      </c>
      <c r="O53" s="29">
        <v>8694</v>
      </c>
      <c r="P53" s="29">
        <v>9706</v>
      </c>
      <c r="Q53" s="29">
        <v>8119</v>
      </c>
      <c r="R53" s="29">
        <v>10166</v>
      </c>
      <c r="S53" s="29">
        <v>11109</v>
      </c>
      <c r="T53" s="29">
        <v>2645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</row>
    <row r="54" spans="1:237" ht="20.25" customHeight="1" x14ac:dyDescent="0.25">
      <c r="A54" s="25"/>
      <c r="B54" s="26"/>
      <c r="C54" s="26"/>
      <c r="D54" s="123" t="s">
        <v>82</v>
      </c>
      <c r="E54" s="123"/>
      <c r="F54" s="124"/>
      <c r="G54" s="16"/>
      <c r="H54" s="48">
        <f>SUM(H55:H56)</f>
        <v>15470932</v>
      </c>
      <c r="I54" s="48">
        <f>SUM(I55:I56)</f>
        <v>220807</v>
      </c>
      <c r="J54" s="48">
        <f t="shared" ref="J54:T54" si="23">SUM(J55:J56)</f>
        <v>1358955</v>
      </c>
      <c r="K54" s="48">
        <f t="shared" si="23"/>
        <v>1645327</v>
      </c>
      <c r="L54" s="48">
        <f t="shared" si="23"/>
        <v>411261</v>
      </c>
      <c r="M54" s="48">
        <f t="shared" si="23"/>
        <v>448143</v>
      </c>
      <c r="N54" s="48">
        <f t="shared" si="23"/>
        <v>472397</v>
      </c>
      <c r="O54" s="48">
        <f t="shared" si="23"/>
        <v>3150325</v>
      </c>
      <c r="P54" s="48">
        <f t="shared" si="23"/>
        <v>472397</v>
      </c>
      <c r="Q54" s="48">
        <f t="shared" si="23"/>
        <v>805939</v>
      </c>
      <c r="R54" s="48">
        <f t="shared" si="23"/>
        <v>5010133</v>
      </c>
      <c r="S54" s="48">
        <f t="shared" si="23"/>
        <v>1004851</v>
      </c>
      <c r="T54" s="48">
        <f t="shared" si="23"/>
        <v>470397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</row>
    <row r="55" spans="1:237" ht="19.5" customHeight="1" x14ac:dyDescent="0.25">
      <c r="A55" s="25"/>
      <c r="B55" s="26"/>
      <c r="C55" s="26"/>
      <c r="D55" s="1"/>
      <c r="E55" s="106" t="s">
        <v>83</v>
      </c>
      <c r="F55" s="107"/>
      <c r="G55" s="16"/>
      <c r="H55" s="28">
        <f t="shared" ref="H55:H56" si="24">SUM(I55:T55)</f>
        <v>3005868</v>
      </c>
      <c r="I55" s="29">
        <v>179767</v>
      </c>
      <c r="J55" s="29">
        <v>344517</v>
      </c>
      <c r="K55" s="29">
        <v>179767</v>
      </c>
      <c r="L55" s="29">
        <v>344913</v>
      </c>
      <c r="M55" s="29">
        <v>179767</v>
      </c>
      <c r="N55" s="29">
        <v>346517</v>
      </c>
      <c r="O55" s="29">
        <v>35139</v>
      </c>
      <c r="P55" s="29">
        <v>346517</v>
      </c>
      <c r="Q55" s="29">
        <v>179767</v>
      </c>
      <c r="R55" s="29">
        <v>344517</v>
      </c>
      <c r="S55" s="29">
        <v>180163</v>
      </c>
      <c r="T55" s="29">
        <v>344517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</row>
    <row r="56" spans="1:237" s="49" customFormat="1" ht="21.75" customHeight="1" x14ac:dyDescent="0.25">
      <c r="A56" s="25"/>
      <c r="B56" s="26"/>
      <c r="C56" s="26"/>
      <c r="D56" s="1"/>
      <c r="E56" s="132" t="s">
        <v>84</v>
      </c>
      <c r="F56" s="133"/>
      <c r="G56" s="16"/>
      <c r="H56" s="28">
        <f t="shared" si="24"/>
        <v>12465064</v>
      </c>
      <c r="I56" s="29">
        <v>41040</v>
      </c>
      <c r="J56" s="29">
        <v>1014438</v>
      </c>
      <c r="K56" s="29">
        <v>1465560</v>
      </c>
      <c r="L56" s="29">
        <v>66348</v>
      </c>
      <c r="M56" s="29">
        <v>268376</v>
      </c>
      <c r="N56" s="29">
        <v>125880</v>
      </c>
      <c r="O56" s="29">
        <v>3115186</v>
      </c>
      <c r="P56" s="29">
        <v>125880</v>
      </c>
      <c r="Q56" s="29">
        <v>626172</v>
      </c>
      <c r="R56" s="29">
        <v>4665616</v>
      </c>
      <c r="S56" s="29">
        <v>824688</v>
      </c>
      <c r="T56" s="29">
        <v>125880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</row>
    <row r="57" spans="1:237" s="49" customFormat="1" ht="25.5" customHeight="1" x14ac:dyDescent="0.25">
      <c r="A57" s="25"/>
      <c r="B57" s="26"/>
      <c r="C57" s="123" t="s">
        <v>85</v>
      </c>
      <c r="D57" s="123"/>
      <c r="E57" s="123"/>
      <c r="F57" s="124"/>
      <c r="G57" s="16"/>
      <c r="H57" s="48">
        <f>SUM(H58+H62+H65+H69+H72+H78+H81+H87+H89+H91+H94+H98+H101+H104+H106+H108)</f>
        <v>1393238246</v>
      </c>
      <c r="I57" s="48">
        <f t="shared" ref="I57:T57" si="25">SUM(I58+I62+I65+I69+I72+I78+I81+I87+I89+I91+I94+I98+I101+I104+I106+I108)</f>
        <v>166137150</v>
      </c>
      <c r="J57" s="48">
        <f t="shared" si="25"/>
        <v>143153037</v>
      </c>
      <c r="K57" s="48">
        <f t="shared" si="25"/>
        <v>132702374</v>
      </c>
      <c r="L57" s="48">
        <f t="shared" si="25"/>
        <v>89662515</v>
      </c>
      <c r="M57" s="48">
        <f t="shared" si="25"/>
        <v>105558413</v>
      </c>
      <c r="N57" s="48">
        <f t="shared" si="25"/>
        <v>97483817</v>
      </c>
      <c r="O57" s="48">
        <f t="shared" si="25"/>
        <v>154587189</v>
      </c>
      <c r="P57" s="48">
        <f t="shared" si="25"/>
        <v>127327284</v>
      </c>
      <c r="Q57" s="48">
        <f t="shared" si="25"/>
        <v>116653803</v>
      </c>
      <c r="R57" s="48">
        <f t="shared" si="25"/>
        <v>89990533</v>
      </c>
      <c r="S57" s="48">
        <f t="shared" si="25"/>
        <v>81508838</v>
      </c>
      <c r="T57" s="48">
        <f t="shared" si="25"/>
        <v>88473293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</row>
    <row r="58" spans="1:237" s="49" customFormat="1" ht="23.25" customHeight="1" x14ac:dyDescent="0.25">
      <c r="A58" s="25"/>
      <c r="B58" s="26"/>
      <c r="C58" s="26"/>
      <c r="D58" s="123" t="s">
        <v>86</v>
      </c>
      <c r="E58" s="123"/>
      <c r="F58" s="124"/>
      <c r="G58" s="16"/>
      <c r="H58" s="48">
        <f>H59</f>
        <v>58886875</v>
      </c>
      <c r="I58" s="48">
        <f t="shared" ref="I58:T58" si="26">I59</f>
        <v>5350251</v>
      </c>
      <c r="J58" s="48">
        <f t="shared" si="26"/>
        <v>6154270</v>
      </c>
      <c r="K58" s="48">
        <f t="shared" si="26"/>
        <v>6047692</v>
      </c>
      <c r="L58" s="48">
        <f t="shared" si="26"/>
        <v>5867460</v>
      </c>
      <c r="M58" s="48">
        <f t="shared" si="26"/>
        <v>5031814</v>
      </c>
      <c r="N58" s="48">
        <f t="shared" si="26"/>
        <v>4248263</v>
      </c>
      <c r="O58" s="48">
        <f t="shared" si="26"/>
        <v>4139104</v>
      </c>
      <c r="P58" s="48">
        <f t="shared" si="26"/>
        <v>5554278</v>
      </c>
      <c r="Q58" s="48">
        <f t="shared" si="26"/>
        <v>6875479</v>
      </c>
      <c r="R58" s="48">
        <f t="shared" si="26"/>
        <v>4601430</v>
      </c>
      <c r="S58" s="48">
        <f t="shared" si="26"/>
        <v>3333202</v>
      </c>
      <c r="T58" s="48">
        <f t="shared" si="26"/>
        <v>1683632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</row>
    <row r="59" spans="1:237" s="49" customFormat="1" ht="15" customHeight="1" x14ac:dyDescent="0.25">
      <c r="A59" s="25"/>
      <c r="B59" s="26"/>
      <c r="C59" s="26"/>
      <c r="D59" s="50"/>
      <c r="E59" s="106" t="s">
        <v>87</v>
      </c>
      <c r="F59" s="107"/>
      <c r="G59" s="16"/>
      <c r="H59" s="28">
        <f>H60+H61</f>
        <v>58886875</v>
      </c>
      <c r="I59" s="28">
        <f t="shared" ref="I59:T59" si="27">I60+I61</f>
        <v>5350251</v>
      </c>
      <c r="J59" s="28">
        <f t="shared" si="27"/>
        <v>6154270</v>
      </c>
      <c r="K59" s="28">
        <f t="shared" si="27"/>
        <v>6047692</v>
      </c>
      <c r="L59" s="28">
        <f t="shared" si="27"/>
        <v>5867460</v>
      </c>
      <c r="M59" s="28">
        <f t="shared" si="27"/>
        <v>5031814</v>
      </c>
      <c r="N59" s="28">
        <f t="shared" si="27"/>
        <v>4248263</v>
      </c>
      <c r="O59" s="28">
        <f t="shared" si="27"/>
        <v>4139104</v>
      </c>
      <c r="P59" s="28">
        <f t="shared" si="27"/>
        <v>5554278</v>
      </c>
      <c r="Q59" s="28">
        <f t="shared" si="27"/>
        <v>6875479</v>
      </c>
      <c r="R59" s="28">
        <f t="shared" si="27"/>
        <v>4601430</v>
      </c>
      <c r="S59" s="28">
        <f t="shared" si="27"/>
        <v>3333202</v>
      </c>
      <c r="T59" s="28">
        <f t="shared" si="27"/>
        <v>1683632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</row>
    <row r="60" spans="1:237" s="49" customFormat="1" ht="24.75" customHeight="1" x14ac:dyDescent="0.25">
      <c r="A60" s="25"/>
      <c r="B60" s="26"/>
      <c r="C60" s="26"/>
      <c r="D60" s="50"/>
      <c r="E60" s="1"/>
      <c r="F60" s="2" t="s">
        <v>88</v>
      </c>
      <c r="G60" s="16"/>
      <c r="H60" s="28">
        <f t="shared" ref="H60:H61" si="28">SUM(I60:T60)</f>
        <v>2758674</v>
      </c>
      <c r="I60" s="29">
        <v>156280</v>
      </c>
      <c r="J60" s="29">
        <v>173256</v>
      </c>
      <c r="K60" s="29">
        <v>163872</v>
      </c>
      <c r="L60" s="29">
        <v>181270</v>
      </c>
      <c r="M60" s="29">
        <v>201695</v>
      </c>
      <c r="N60" s="29">
        <v>344049</v>
      </c>
      <c r="O60" s="29">
        <v>318116</v>
      </c>
      <c r="P60" s="29">
        <v>298428</v>
      </c>
      <c r="Q60" s="29">
        <v>343239</v>
      </c>
      <c r="R60" s="29">
        <v>276356</v>
      </c>
      <c r="S60" s="29">
        <v>140013</v>
      </c>
      <c r="T60" s="29">
        <v>162100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</row>
    <row r="61" spans="1:237" s="49" customFormat="1" ht="18" customHeight="1" x14ac:dyDescent="0.25">
      <c r="A61" s="25"/>
      <c r="B61" s="26"/>
      <c r="C61" s="26"/>
      <c r="D61" s="50"/>
      <c r="E61" s="1"/>
      <c r="F61" s="2" t="s">
        <v>89</v>
      </c>
      <c r="G61" s="16"/>
      <c r="H61" s="28">
        <f t="shared" si="28"/>
        <v>56128201</v>
      </c>
      <c r="I61" s="29">
        <v>5193971</v>
      </c>
      <c r="J61" s="29">
        <v>5981014</v>
      </c>
      <c r="K61" s="29">
        <v>5883820</v>
      </c>
      <c r="L61" s="29">
        <v>5686190</v>
      </c>
      <c r="M61" s="29">
        <v>4830119</v>
      </c>
      <c r="N61" s="29">
        <v>3904214</v>
      </c>
      <c r="O61" s="29">
        <v>3820988</v>
      </c>
      <c r="P61" s="29">
        <v>5255850</v>
      </c>
      <c r="Q61" s="29">
        <v>6532240</v>
      </c>
      <c r="R61" s="29">
        <v>4325074</v>
      </c>
      <c r="S61" s="29">
        <v>3193189</v>
      </c>
      <c r="T61" s="29">
        <v>1521532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</row>
    <row r="62" spans="1:237" s="49" customFormat="1" ht="18" customHeight="1" x14ac:dyDescent="0.25">
      <c r="A62" s="25"/>
      <c r="B62" s="26"/>
      <c r="C62" s="26"/>
      <c r="D62" s="123" t="s">
        <v>90</v>
      </c>
      <c r="E62" s="123"/>
      <c r="F62" s="124"/>
      <c r="G62" s="16"/>
      <c r="H62" s="48">
        <f>H63+H64</f>
        <v>34125448</v>
      </c>
      <c r="I62" s="48">
        <f t="shared" ref="I62:T62" si="29">I63+I64</f>
        <v>15080240</v>
      </c>
      <c r="J62" s="48">
        <f t="shared" si="29"/>
        <v>7424889</v>
      </c>
      <c r="K62" s="48">
        <f t="shared" si="29"/>
        <v>653140</v>
      </c>
      <c r="L62" s="48">
        <f t="shared" si="29"/>
        <v>4219916</v>
      </c>
      <c r="M62" s="48">
        <f t="shared" si="29"/>
        <v>4539609</v>
      </c>
      <c r="N62" s="48">
        <f t="shared" si="29"/>
        <v>262456</v>
      </c>
      <c r="O62" s="48">
        <f t="shared" si="29"/>
        <v>171636</v>
      </c>
      <c r="P62" s="48">
        <f t="shared" si="29"/>
        <v>228679</v>
      </c>
      <c r="Q62" s="48">
        <f t="shared" si="29"/>
        <v>514185</v>
      </c>
      <c r="R62" s="48">
        <f t="shared" si="29"/>
        <v>409417</v>
      </c>
      <c r="S62" s="48">
        <f t="shared" si="29"/>
        <v>162203</v>
      </c>
      <c r="T62" s="48">
        <f t="shared" si="29"/>
        <v>459078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</row>
    <row r="63" spans="1:237" s="49" customFormat="1" ht="18" customHeight="1" x14ac:dyDescent="0.25">
      <c r="A63" s="25"/>
      <c r="B63" s="26"/>
      <c r="C63" s="26"/>
      <c r="D63" s="51"/>
      <c r="E63" s="106" t="s">
        <v>91</v>
      </c>
      <c r="F63" s="107"/>
      <c r="G63" s="16"/>
      <c r="H63" s="28">
        <f t="shared" ref="H63:H64" si="30">SUM(I63:T63)</f>
        <v>34124167</v>
      </c>
      <c r="I63" s="29">
        <v>15080240</v>
      </c>
      <c r="J63" s="29">
        <v>7424352</v>
      </c>
      <c r="K63" s="29">
        <v>652892</v>
      </c>
      <c r="L63" s="29">
        <v>4219916</v>
      </c>
      <c r="M63" s="29">
        <v>4539609</v>
      </c>
      <c r="N63" s="29">
        <v>262456</v>
      </c>
      <c r="O63" s="29">
        <v>171512</v>
      </c>
      <c r="P63" s="29">
        <v>228679</v>
      </c>
      <c r="Q63" s="29">
        <v>513813</v>
      </c>
      <c r="R63" s="29">
        <v>409417</v>
      </c>
      <c r="S63" s="29">
        <v>162203</v>
      </c>
      <c r="T63" s="29">
        <v>459078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</row>
    <row r="64" spans="1:237" s="49" customFormat="1" ht="19.5" customHeight="1" x14ac:dyDescent="0.25">
      <c r="A64" s="25"/>
      <c r="B64" s="26"/>
      <c r="C64" s="26"/>
      <c r="D64" s="51"/>
      <c r="E64" s="106" t="s">
        <v>92</v>
      </c>
      <c r="F64" s="107"/>
      <c r="G64" s="16"/>
      <c r="H64" s="28">
        <f t="shared" si="30"/>
        <v>1281</v>
      </c>
      <c r="I64" s="30">
        <v>0</v>
      </c>
      <c r="J64" s="29">
        <v>537</v>
      </c>
      <c r="K64" s="29">
        <v>248</v>
      </c>
      <c r="L64" s="30">
        <v>0</v>
      </c>
      <c r="M64" s="30">
        <v>0</v>
      </c>
      <c r="N64" s="30">
        <v>0</v>
      </c>
      <c r="O64" s="29">
        <v>124</v>
      </c>
      <c r="P64" s="30">
        <v>0</v>
      </c>
      <c r="Q64" s="29">
        <v>372</v>
      </c>
      <c r="R64" s="30">
        <v>0</v>
      </c>
      <c r="S64" s="30">
        <v>0</v>
      </c>
      <c r="T64" s="30">
        <v>0</v>
      </c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</row>
    <row r="65" spans="1:237" s="49" customFormat="1" ht="19.5" customHeight="1" x14ac:dyDescent="0.25">
      <c r="A65" s="25"/>
      <c r="B65" s="26"/>
      <c r="C65" s="26"/>
      <c r="D65" s="123" t="s">
        <v>93</v>
      </c>
      <c r="E65" s="123"/>
      <c r="F65" s="124"/>
      <c r="G65" s="16"/>
      <c r="H65" s="48">
        <f>SUM(H66:H68)</f>
        <v>333146834</v>
      </c>
      <c r="I65" s="48">
        <f t="shared" ref="I65:T65" si="31">SUM(I66:I68)</f>
        <v>27755957</v>
      </c>
      <c r="J65" s="48">
        <f t="shared" si="31"/>
        <v>27675520</v>
      </c>
      <c r="K65" s="48">
        <f t="shared" si="31"/>
        <v>28122104</v>
      </c>
      <c r="L65" s="48">
        <f t="shared" si="31"/>
        <v>27473975</v>
      </c>
      <c r="M65" s="48">
        <f t="shared" si="31"/>
        <v>27522748</v>
      </c>
      <c r="N65" s="48">
        <f t="shared" si="31"/>
        <v>28293575</v>
      </c>
      <c r="O65" s="48">
        <f t="shared" si="31"/>
        <v>27577944</v>
      </c>
      <c r="P65" s="48">
        <f t="shared" si="31"/>
        <v>27635665</v>
      </c>
      <c r="Q65" s="48">
        <f t="shared" si="31"/>
        <v>28015281</v>
      </c>
      <c r="R65" s="48">
        <f t="shared" si="31"/>
        <v>27331806</v>
      </c>
      <c r="S65" s="48">
        <f t="shared" si="31"/>
        <v>27557427</v>
      </c>
      <c r="T65" s="48">
        <f t="shared" si="31"/>
        <v>28184832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</row>
    <row r="66" spans="1:237" s="49" customFormat="1" ht="15.75" customHeight="1" x14ac:dyDescent="0.25">
      <c r="A66" s="25"/>
      <c r="B66" s="26"/>
      <c r="C66" s="26"/>
      <c r="D66" s="51"/>
      <c r="E66" s="106" t="s">
        <v>94</v>
      </c>
      <c r="F66" s="107"/>
      <c r="G66" s="16"/>
      <c r="H66" s="28">
        <f t="shared" ref="H66:H68" si="32">SUM(I66:T66)</f>
        <v>8195152</v>
      </c>
      <c r="I66" s="29">
        <v>460059</v>
      </c>
      <c r="J66" s="29">
        <v>442543</v>
      </c>
      <c r="K66" s="29">
        <v>1000945</v>
      </c>
      <c r="L66" s="29">
        <v>481911</v>
      </c>
      <c r="M66" s="29">
        <v>500894</v>
      </c>
      <c r="N66" s="29">
        <v>1386127</v>
      </c>
      <c r="O66" s="29">
        <v>439624</v>
      </c>
      <c r="P66" s="29">
        <v>510661</v>
      </c>
      <c r="Q66" s="29">
        <v>946448</v>
      </c>
      <c r="R66" s="29">
        <v>466871</v>
      </c>
      <c r="S66" s="29">
        <v>466871</v>
      </c>
      <c r="T66" s="29">
        <v>1092198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</row>
    <row r="67" spans="1:237" s="49" customFormat="1" ht="18" customHeight="1" x14ac:dyDescent="0.25">
      <c r="A67" s="25"/>
      <c r="B67" s="26"/>
      <c r="C67" s="26"/>
      <c r="D67" s="51"/>
      <c r="E67" s="106" t="s">
        <v>95</v>
      </c>
      <c r="F67" s="107"/>
      <c r="G67" s="16"/>
      <c r="H67" s="28">
        <f t="shared" si="32"/>
        <v>321512919</v>
      </c>
      <c r="I67" s="29">
        <v>26789410</v>
      </c>
      <c r="J67" s="29">
        <v>26787890</v>
      </c>
      <c r="K67" s="29">
        <v>26787890</v>
      </c>
      <c r="L67" s="29">
        <v>26787890</v>
      </c>
      <c r="M67" s="29">
        <v>26789410</v>
      </c>
      <c r="N67" s="29">
        <v>26787890</v>
      </c>
      <c r="O67" s="29">
        <v>26840049</v>
      </c>
      <c r="P67" s="29">
        <v>26789410</v>
      </c>
      <c r="Q67" s="29">
        <v>26787890</v>
      </c>
      <c r="R67" s="29">
        <v>26789410</v>
      </c>
      <c r="S67" s="29">
        <v>26787890</v>
      </c>
      <c r="T67" s="29">
        <v>26787890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</row>
    <row r="68" spans="1:237" ht="23.25" customHeight="1" x14ac:dyDescent="0.25">
      <c r="A68" s="52"/>
      <c r="B68" s="50"/>
      <c r="C68" s="50"/>
      <c r="D68" s="53"/>
      <c r="E68" s="106" t="s">
        <v>96</v>
      </c>
      <c r="F68" s="107"/>
      <c r="G68" s="16"/>
      <c r="H68" s="28">
        <f t="shared" si="32"/>
        <v>3438763</v>
      </c>
      <c r="I68" s="29">
        <v>506488</v>
      </c>
      <c r="J68" s="29">
        <v>445087</v>
      </c>
      <c r="K68" s="29">
        <v>333269</v>
      </c>
      <c r="L68" s="29">
        <v>204174</v>
      </c>
      <c r="M68" s="29">
        <v>232444</v>
      </c>
      <c r="N68" s="29">
        <v>119558</v>
      </c>
      <c r="O68" s="29">
        <v>298271</v>
      </c>
      <c r="P68" s="29">
        <v>335594</v>
      </c>
      <c r="Q68" s="29">
        <v>280943</v>
      </c>
      <c r="R68" s="29">
        <v>75525</v>
      </c>
      <c r="S68" s="29">
        <v>302666</v>
      </c>
      <c r="T68" s="29">
        <v>304744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</row>
    <row r="69" spans="1:237" ht="15" customHeight="1" x14ac:dyDescent="0.25">
      <c r="A69" s="40"/>
      <c r="B69" s="41"/>
      <c r="C69" s="41"/>
      <c r="D69" s="134" t="s">
        <v>97</v>
      </c>
      <c r="E69" s="134"/>
      <c r="F69" s="135"/>
      <c r="G69" s="16"/>
      <c r="H69" s="48">
        <f>SUM(H70:H71)</f>
        <v>1723756</v>
      </c>
      <c r="I69" s="48">
        <f t="shared" ref="I69:T69" si="33">SUM(I70:I71)</f>
        <v>173757</v>
      </c>
      <c r="J69" s="48">
        <f t="shared" si="33"/>
        <v>190157</v>
      </c>
      <c r="K69" s="48">
        <f t="shared" si="33"/>
        <v>248103</v>
      </c>
      <c r="L69" s="48">
        <f t="shared" si="33"/>
        <v>176609</v>
      </c>
      <c r="M69" s="48">
        <f t="shared" si="33"/>
        <v>108008</v>
      </c>
      <c r="N69" s="48">
        <f t="shared" si="33"/>
        <v>126149</v>
      </c>
      <c r="O69" s="48">
        <f t="shared" si="33"/>
        <v>173339</v>
      </c>
      <c r="P69" s="48">
        <f t="shared" si="33"/>
        <v>130441</v>
      </c>
      <c r="Q69" s="48">
        <f t="shared" si="33"/>
        <v>106897</v>
      </c>
      <c r="R69" s="48">
        <f t="shared" si="33"/>
        <v>100268</v>
      </c>
      <c r="S69" s="48">
        <f t="shared" si="33"/>
        <v>94664</v>
      </c>
      <c r="T69" s="48">
        <f t="shared" si="33"/>
        <v>95364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</row>
    <row r="70" spans="1:237" ht="18" customHeight="1" x14ac:dyDescent="0.25">
      <c r="A70" s="40"/>
      <c r="B70" s="41"/>
      <c r="C70" s="41"/>
      <c r="D70" s="54"/>
      <c r="E70" s="106" t="s">
        <v>98</v>
      </c>
      <c r="F70" s="107"/>
      <c r="G70" s="16"/>
      <c r="H70" s="28">
        <f t="shared" ref="H70:H71" si="34">SUM(I70:T70)</f>
        <v>1723756</v>
      </c>
      <c r="I70" s="29">
        <v>173757</v>
      </c>
      <c r="J70" s="29">
        <v>190157</v>
      </c>
      <c r="K70" s="29">
        <v>248103</v>
      </c>
      <c r="L70" s="29">
        <v>176609</v>
      </c>
      <c r="M70" s="29">
        <v>108008</v>
      </c>
      <c r="N70" s="29">
        <v>126149</v>
      </c>
      <c r="O70" s="29">
        <v>173339</v>
      </c>
      <c r="P70" s="29">
        <v>130441</v>
      </c>
      <c r="Q70" s="29">
        <v>106897</v>
      </c>
      <c r="R70" s="29">
        <v>100268</v>
      </c>
      <c r="S70" s="29">
        <v>94664</v>
      </c>
      <c r="T70" s="29">
        <v>95364</v>
      </c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</row>
    <row r="71" spans="1:237" ht="18" customHeight="1" x14ac:dyDescent="0.25">
      <c r="A71" s="40"/>
      <c r="B71" s="41"/>
      <c r="C71" s="41"/>
      <c r="D71" s="54"/>
      <c r="E71" s="106" t="s">
        <v>99</v>
      </c>
      <c r="F71" s="107"/>
      <c r="G71" s="16"/>
      <c r="H71" s="30">
        <f t="shared" si="34"/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</row>
    <row r="72" spans="1:237" ht="33" customHeight="1" x14ac:dyDescent="0.25">
      <c r="A72" s="40"/>
      <c r="B72" s="41"/>
      <c r="C72" s="41"/>
      <c r="D72" s="123" t="s">
        <v>100</v>
      </c>
      <c r="E72" s="123"/>
      <c r="F72" s="124"/>
      <c r="G72" s="16"/>
      <c r="H72" s="48">
        <f>SUM(H73:H75)</f>
        <v>80498631</v>
      </c>
      <c r="I72" s="48">
        <f t="shared" ref="I72:T72" si="35">SUM(I73:I75)</f>
        <v>9531027</v>
      </c>
      <c r="J72" s="48">
        <f t="shared" si="35"/>
        <v>6551176</v>
      </c>
      <c r="K72" s="48">
        <f t="shared" si="35"/>
        <v>10054425</v>
      </c>
      <c r="L72" s="48">
        <f t="shared" si="35"/>
        <v>3463787</v>
      </c>
      <c r="M72" s="48">
        <f t="shared" si="35"/>
        <v>8172760</v>
      </c>
      <c r="N72" s="48">
        <f t="shared" si="35"/>
        <v>8673452</v>
      </c>
      <c r="O72" s="48">
        <f t="shared" si="35"/>
        <v>7413799</v>
      </c>
      <c r="P72" s="48">
        <f t="shared" si="35"/>
        <v>5122511</v>
      </c>
      <c r="Q72" s="48">
        <f t="shared" si="35"/>
        <v>3959361</v>
      </c>
      <c r="R72" s="48">
        <f t="shared" si="35"/>
        <v>6942156</v>
      </c>
      <c r="S72" s="48">
        <f t="shared" si="35"/>
        <v>3447465</v>
      </c>
      <c r="T72" s="48">
        <f t="shared" si="35"/>
        <v>7166712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</row>
    <row r="73" spans="1:237" ht="24.75" customHeight="1" x14ac:dyDescent="0.25">
      <c r="A73" s="40"/>
      <c r="B73" s="41"/>
      <c r="C73" s="41"/>
      <c r="D73" s="54"/>
      <c r="E73" s="106" t="s">
        <v>101</v>
      </c>
      <c r="F73" s="107"/>
      <c r="G73" s="16"/>
      <c r="H73" s="28">
        <f t="shared" ref="H73:H74" si="36">SUM(I73:T73)</f>
        <v>6980296</v>
      </c>
      <c r="I73" s="29">
        <v>287252</v>
      </c>
      <c r="J73" s="29">
        <v>1242907</v>
      </c>
      <c r="K73" s="29">
        <v>1355131</v>
      </c>
      <c r="L73" s="29">
        <v>703980</v>
      </c>
      <c r="M73" s="29">
        <v>563098</v>
      </c>
      <c r="N73" s="29">
        <v>514419</v>
      </c>
      <c r="O73" s="29">
        <v>569197</v>
      </c>
      <c r="P73" s="29">
        <v>495985</v>
      </c>
      <c r="Q73" s="29">
        <v>332190</v>
      </c>
      <c r="R73" s="29">
        <v>448320</v>
      </c>
      <c r="S73" s="29">
        <v>252075</v>
      </c>
      <c r="T73" s="29">
        <v>215742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</row>
    <row r="74" spans="1:237" ht="25.5" customHeight="1" x14ac:dyDescent="0.25">
      <c r="A74" s="40"/>
      <c r="B74" s="41"/>
      <c r="C74" s="41"/>
      <c r="D74" s="54"/>
      <c r="E74" s="116" t="s">
        <v>102</v>
      </c>
      <c r="F74" s="117"/>
      <c r="G74" s="16"/>
      <c r="H74" s="28">
        <f t="shared" si="36"/>
        <v>1770791</v>
      </c>
      <c r="I74" s="29">
        <v>0</v>
      </c>
      <c r="J74" s="29">
        <v>176690</v>
      </c>
      <c r="K74" s="29">
        <v>176690</v>
      </c>
      <c r="L74" s="29">
        <v>176690</v>
      </c>
      <c r="M74" s="29">
        <v>176690</v>
      </c>
      <c r="N74" s="29">
        <v>180095</v>
      </c>
      <c r="O74" s="29">
        <v>176690</v>
      </c>
      <c r="P74" s="29">
        <v>176690</v>
      </c>
      <c r="Q74" s="29">
        <v>177176</v>
      </c>
      <c r="R74" s="29">
        <v>176690</v>
      </c>
      <c r="S74" s="29">
        <v>176690</v>
      </c>
      <c r="T74" s="30">
        <v>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</row>
    <row r="75" spans="1:237" ht="18" customHeight="1" x14ac:dyDescent="0.25">
      <c r="A75" s="40"/>
      <c r="B75" s="41"/>
      <c r="C75" s="41"/>
      <c r="D75" s="54"/>
      <c r="E75" s="106" t="s">
        <v>103</v>
      </c>
      <c r="F75" s="107"/>
      <c r="G75" s="16"/>
      <c r="H75" s="55">
        <f>SUM(H76:H77)</f>
        <v>71747544</v>
      </c>
      <c r="I75" s="55">
        <f t="shared" ref="I75:T75" si="37">SUM(I76:I77)</f>
        <v>9243775</v>
      </c>
      <c r="J75" s="55">
        <f t="shared" si="37"/>
        <v>5131579</v>
      </c>
      <c r="K75" s="55">
        <f t="shared" si="37"/>
        <v>8522604</v>
      </c>
      <c r="L75" s="55">
        <f t="shared" si="37"/>
        <v>2583117</v>
      </c>
      <c r="M75" s="55">
        <f t="shared" si="37"/>
        <v>7432972</v>
      </c>
      <c r="N75" s="55">
        <f t="shared" si="37"/>
        <v>7978938</v>
      </c>
      <c r="O75" s="55">
        <f t="shared" si="37"/>
        <v>6667912</v>
      </c>
      <c r="P75" s="55">
        <f t="shared" si="37"/>
        <v>4449836</v>
      </c>
      <c r="Q75" s="55">
        <f t="shared" si="37"/>
        <v>3449995</v>
      </c>
      <c r="R75" s="55">
        <f t="shared" si="37"/>
        <v>6317146</v>
      </c>
      <c r="S75" s="55">
        <f t="shared" si="37"/>
        <v>3018700</v>
      </c>
      <c r="T75" s="55">
        <f t="shared" si="37"/>
        <v>6950970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</row>
    <row r="76" spans="1:237" ht="33" customHeight="1" x14ac:dyDescent="0.25">
      <c r="A76" s="40"/>
      <c r="B76" s="41"/>
      <c r="C76" s="41"/>
      <c r="D76" s="54"/>
      <c r="E76" s="56"/>
      <c r="F76" s="57" t="s">
        <v>104</v>
      </c>
      <c r="G76" s="16"/>
      <c r="H76" s="28">
        <f t="shared" ref="H76:H77" si="38">SUM(I76:T76)</f>
        <v>59774337</v>
      </c>
      <c r="I76" s="29">
        <v>7941946</v>
      </c>
      <c r="J76" s="29">
        <v>4053975</v>
      </c>
      <c r="K76" s="29">
        <v>7563254</v>
      </c>
      <c r="L76" s="29">
        <v>1550767</v>
      </c>
      <c r="M76" s="29">
        <v>6748601</v>
      </c>
      <c r="N76" s="29">
        <v>7274027</v>
      </c>
      <c r="O76" s="29">
        <v>5490219</v>
      </c>
      <c r="P76" s="29">
        <v>3422276</v>
      </c>
      <c r="Q76" s="29">
        <v>2587689</v>
      </c>
      <c r="R76" s="29">
        <v>5387124</v>
      </c>
      <c r="S76" s="29">
        <v>2153744</v>
      </c>
      <c r="T76" s="29">
        <v>5600715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</row>
    <row r="77" spans="1:237" ht="25.5" customHeight="1" x14ac:dyDescent="0.25">
      <c r="A77" s="40"/>
      <c r="B77" s="41"/>
      <c r="C77" s="41"/>
      <c r="D77" s="54"/>
      <c r="E77" s="56"/>
      <c r="F77" s="58" t="s">
        <v>105</v>
      </c>
      <c r="G77" s="16"/>
      <c r="H77" s="28">
        <f t="shared" si="38"/>
        <v>11973207</v>
      </c>
      <c r="I77" s="29">
        <v>1301829</v>
      </c>
      <c r="J77" s="29">
        <v>1077604</v>
      </c>
      <c r="K77" s="29">
        <v>959350</v>
      </c>
      <c r="L77" s="29">
        <v>1032350</v>
      </c>
      <c r="M77" s="29">
        <v>684371</v>
      </c>
      <c r="N77" s="29">
        <v>704911</v>
      </c>
      <c r="O77" s="29">
        <v>1177693</v>
      </c>
      <c r="P77" s="29">
        <v>1027560</v>
      </c>
      <c r="Q77" s="29">
        <v>862306</v>
      </c>
      <c r="R77" s="29">
        <v>930022</v>
      </c>
      <c r="S77" s="29">
        <v>864956</v>
      </c>
      <c r="T77" s="29">
        <v>1350255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</row>
    <row r="78" spans="1:237" ht="19.5" customHeight="1" x14ac:dyDescent="0.25">
      <c r="A78" s="40"/>
      <c r="B78" s="41"/>
      <c r="C78" s="41"/>
      <c r="D78" s="123" t="s">
        <v>106</v>
      </c>
      <c r="E78" s="123"/>
      <c r="F78" s="124"/>
      <c r="G78" s="16"/>
      <c r="H78" s="48">
        <f>SUM(H79:H80)</f>
        <v>496503171</v>
      </c>
      <c r="I78" s="48">
        <f t="shared" ref="I78:S78" si="39">SUM(I79:I80)</f>
        <v>70308440</v>
      </c>
      <c r="J78" s="48">
        <f t="shared" si="39"/>
        <v>56854762</v>
      </c>
      <c r="K78" s="48">
        <f t="shared" si="39"/>
        <v>50890729</v>
      </c>
      <c r="L78" s="48">
        <f t="shared" si="39"/>
        <v>21042817</v>
      </c>
      <c r="M78" s="48">
        <f t="shared" si="39"/>
        <v>23490538</v>
      </c>
      <c r="N78" s="48">
        <f t="shared" si="39"/>
        <v>23739694</v>
      </c>
      <c r="O78" s="48">
        <f t="shared" si="39"/>
        <v>67626586</v>
      </c>
      <c r="P78" s="48">
        <f t="shared" si="39"/>
        <v>60009706</v>
      </c>
      <c r="Q78" s="48">
        <f t="shared" si="39"/>
        <v>50411138</v>
      </c>
      <c r="R78" s="48">
        <f t="shared" si="39"/>
        <v>24540796</v>
      </c>
      <c r="S78" s="48">
        <f t="shared" si="39"/>
        <v>20589775</v>
      </c>
      <c r="T78" s="48">
        <f>SUM(T79:T80)</f>
        <v>26998190</v>
      </c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</row>
    <row r="79" spans="1:237" ht="19.5" customHeight="1" x14ac:dyDescent="0.25">
      <c r="A79" s="40"/>
      <c r="B79" s="41"/>
      <c r="C79" s="41"/>
      <c r="D79" s="54"/>
      <c r="E79" s="106" t="s">
        <v>107</v>
      </c>
      <c r="F79" s="107"/>
      <c r="G79" s="16"/>
      <c r="H79" s="28">
        <f t="shared" ref="H79:H80" si="40">SUM(I79:T79)</f>
        <v>18942320</v>
      </c>
      <c r="I79" s="29">
        <v>840826</v>
      </c>
      <c r="J79" s="29">
        <v>718532</v>
      </c>
      <c r="K79" s="29">
        <v>603565</v>
      </c>
      <c r="L79" s="29">
        <v>1481728</v>
      </c>
      <c r="M79" s="29">
        <v>1876084</v>
      </c>
      <c r="N79" s="29">
        <v>1900439</v>
      </c>
      <c r="O79" s="29">
        <v>2245736</v>
      </c>
      <c r="P79" s="29">
        <v>2446493</v>
      </c>
      <c r="Q79" s="29">
        <v>1628804</v>
      </c>
      <c r="R79" s="29">
        <v>3737300</v>
      </c>
      <c r="S79" s="29">
        <v>954469</v>
      </c>
      <c r="T79" s="29">
        <v>508344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</row>
    <row r="80" spans="1:237" ht="19.5" customHeight="1" x14ac:dyDescent="0.25">
      <c r="A80" s="40"/>
      <c r="B80" s="41"/>
      <c r="C80" s="41"/>
      <c r="D80" s="59"/>
      <c r="E80" s="106" t="s">
        <v>108</v>
      </c>
      <c r="F80" s="107"/>
      <c r="G80" s="16"/>
      <c r="H80" s="28">
        <f t="shared" si="40"/>
        <v>477560851</v>
      </c>
      <c r="I80" s="29">
        <v>69467614</v>
      </c>
      <c r="J80" s="29">
        <v>56136230</v>
      </c>
      <c r="K80" s="29">
        <v>50287164</v>
      </c>
      <c r="L80" s="29">
        <v>19561089</v>
      </c>
      <c r="M80" s="29">
        <v>21614454</v>
      </c>
      <c r="N80" s="29">
        <v>21839255</v>
      </c>
      <c r="O80" s="29">
        <v>65380850</v>
      </c>
      <c r="P80" s="29">
        <v>57563213</v>
      </c>
      <c r="Q80" s="29">
        <v>48782334</v>
      </c>
      <c r="R80" s="29">
        <v>20803496</v>
      </c>
      <c r="S80" s="29">
        <v>19635306</v>
      </c>
      <c r="T80" s="29">
        <v>26489846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</row>
    <row r="81" spans="1:237" ht="19.5" customHeight="1" x14ac:dyDescent="0.25">
      <c r="A81" s="40"/>
      <c r="B81" s="41"/>
      <c r="C81" s="41"/>
      <c r="D81" s="134" t="s">
        <v>109</v>
      </c>
      <c r="E81" s="134"/>
      <c r="F81" s="135"/>
      <c r="G81" s="16"/>
      <c r="H81" s="48">
        <f>H82+H86</f>
        <v>824910</v>
      </c>
      <c r="I81" s="48">
        <f>I82+I86</f>
        <v>178729</v>
      </c>
      <c r="J81" s="48">
        <f t="shared" ref="J81:T81" si="41">J82+J86</f>
        <v>7598</v>
      </c>
      <c r="K81" s="48">
        <f t="shared" si="41"/>
        <v>89097</v>
      </c>
      <c r="L81" s="48">
        <f t="shared" si="41"/>
        <v>18253</v>
      </c>
      <c r="M81" s="48">
        <f t="shared" si="41"/>
        <v>165254</v>
      </c>
      <c r="N81" s="48">
        <f t="shared" si="41"/>
        <v>3041</v>
      </c>
      <c r="O81" s="48">
        <f t="shared" si="41"/>
        <v>31003</v>
      </c>
      <c r="P81" s="48">
        <f t="shared" si="41"/>
        <v>130096</v>
      </c>
      <c r="Q81" s="48">
        <f t="shared" si="41"/>
        <v>166297</v>
      </c>
      <c r="R81" s="48">
        <f t="shared" si="41"/>
        <v>21033</v>
      </c>
      <c r="S81" s="48">
        <f t="shared" si="41"/>
        <v>8254</v>
      </c>
      <c r="T81" s="48">
        <f t="shared" si="41"/>
        <v>6255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</row>
    <row r="82" spans="1:237" ht="19.5" customHeight="1" x14ac:dyDescent="0.25">
      <c r="A82" s="40"/>
      <c r="B82" s="41"/>
      <c r="C82" s="41"/>
      <c r="D82" s="56"/>
      <c r="E82" s="60" t="s">
        <v>110</v>
      </c>
      <c r="F82" s="61"/>
      <c r="G82" s="16"/>
      <c r="H82" s="55">
        <f>SUM(H83:H85)</f>
        <v>824909</v>
      </c>
      <c r="I82" s="55">
        <f>SUM(I83:I85)</f>
        <v>178729</v>
      </c>
      <c r="J82" s="55">
        <f t="shared" ref="J82:T82" si="42">SUM(J83:J85)</f>
        <v>7598</v>
      </c>
      <c r="K82" s="55">
        <f t="shared" si="42"/>
        <v>89097</v>
      </c>
      <c r="L82" s="55">
        <f t="shared" si="42"/>
        <v>18253</v>
      </c>
      <c r="M82" s="55">
        <f t="shared" si="42"/>
        <v>165254</v>
      </c>
      <c r="N82" s="55">
        <f t="shared" si="42"/>
        <v>3041</v>
      </c>
      <c r="O82" s="55">
        <f t="shared" si="42"/>
        <v>31002</v>
      </c>
      <c r="P82" s="55">
        <f t="shared" si="42"/>
        <v>130096</v>
      </c>
      <c r="Q82" s="55">
        <f t="shared" si="42"/>
        <v>166297</v>
      </c>
      <c r="R82" s="55">
        <f t="shared" si="42"/>
        <v>21033</v>
      </c>
      <c r="S82" s="55">
        <f t="shared" si="42"/>
        <v>8254</v>
      </c>
      <c r="T82" s="55">
        <f t="shared" si="42"/>
        <v>6255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</row>
    <row r="83" spans="1:237" ht="19.5" customHeight="1" x14ac:dyDescent="0.25">
      <c r="A83" s="40"/>
      <c r="B83" s="41"/>
      <c r="C83" s="41"/>
      <c r="D83" s="56"/>
      <c r="E83" s="60"/>
      <c r="F83" s="58" t="s">
        <v>111</v>
      </c>
      <c r="G83" s="16"/>
      <c r="H83" s="28">
        <f t="shared" ref="H83:H86" si="43">SUM(I83:T83)</f>
        <v>150809</v>
      </c>
      <c r="I83" s="29">
        <v>21029</v>
      </c>
      <c r="J83" s="29">
        <v>7598</v>
      </c>
      <c r="K83" s="29">
        <v>8597</v>
      </c>
      <c r="L83" s="29">
        <v>18253</v>
      </c>
      <c r="M83" s="29">
        <v>7554</v>
      </c>
      <c r="N83" s="29">
        <v>3041</v>
      </c>
      <c r="O83" s="29">
        <v>31002</v>
      </c>
      <c r="P83" s="29">
        <v>9596</v>
      </c>
      <c r="Q83" s="29">
        <v>8597</v>
      </c>
      <c r="R83" s="29">
        <v>21033</v>
      </c>
      <c r="S83" s="29">
        <v>8254</v>
      </c>
      <c r="T83" s="29">
        <v>6255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</row>
    <row r="84" spans="1:237" ht="19.5" customHeight="1" x14ac:dyDescent="0.25">
      <c r="A84" s="40"/>
      <c r="B84" s="41"/>
      <c r="C84" s="41"/>
      <c r="D84" s="56"/>
      <c r="E84" s="60"/>
      <c r="F84" s="58" t="s">
        <v>112</v>
      </c>
      <c r="G84" s="16"/>
      <c r="H84" s="28">
        <f t="shared" si="43"/>
        <v>201000</v>
      </c>
      <c r="I84" s="29">
        <v>0</v>
      </c>
      <c r="J84" s="30">
        <v>0</v>
      </c>
      <c r="K84" s="29">
        <v>80500</v>
      </c>
      <c r="L84" s="30">
        <v>0</v>
      </c>
      <c r="M84" s="30">
        <v>0</v>
      </c>
      <c r="N84" s="30">
        <v>0</v>
      </c>
      <c r="O84" s="30">
        <v>0</v>
      </c>
      <c r="P84" s="29">
        <v>120500</v>
      </c>
      <c r="Q84" s="30">
        <v>0</v>
      </c>
      <c r="R84" s="30">
        <v>0</v>
      </c>
      <c r="S84" s="30">
        <v>0</v>
      </c>
      <c r="T84" s="30">
        <v>0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</row>
    <row r="85" spans="1:237" ht="19.5" customHeight="1" x14ac:dyDescent="0.25">
      <c r="A85" s="40"/>
      <c r="B85" s="41"/>
      <c r="C85" s="41"/>
      <c r="D85" s="56"/>
      <c r="E85" s="60"/>
      <c r="F85" s="58" t="s">
        <v>76</v>
      </c>
      <c r="G85" s="16"/>
      <c r="H85" s="28">
        <f t="shared" si="43"/>
        <v>473100</v>
      </c>
      <c r="I85" s="29">
        <v>157700</v>
      </c>
      <c r="J85" s="30">
        <v>0</v>
      </c>
      <c r="K85" s="30">
        <v>0</v>
      </c>
      <c r="L85" s="30">
        <v>0</v>
      </c>
      <c r="M85" s="29">
        <v>157700</v>
      </c>
      <c r="N85" s="30">
        <v>0</v>
      </c>
      <c r="O85" s="30">
        <v>0</v>
      </c>
      <c r="P85" s="30">
        <v>0</v>
      </c>
      <c r="Q85" s="29">
        <v>157700</v>
      </c>
      <c r="R85" s="30">
        <v>0</v>
      </c>
      <c r="S85" s="30">
        <v>0</v>
      </c>
      <c r="T85" s="30">
        <v>0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</row>
    <row r="86" spans="1:237" ht="30.75" customHeight="1" x14ac:dyDescent="0.25">
      <c r="A86" s="40"/>
      <c r="B86" s="41"/>
      <c r="C86" s="41"/>
      <c r="D86" s="56"/>
      <c r="E86" s="136" t="s">
        <v>113</v>
      </c>
      <c r="F86" s="137"/>
      <c r="G86" s="16"/>
      <c r="H86" s="28">
        <f t="shared" si="43"/>
        <v>1</v>
      </c>
      <c r="I86" s="29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29">
        <v>1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</row>
    <row r="87" spans="1:237" ht="15" customHeight="1" x14ac:dyDescent="0.25">
      <c r="A87" s="40"/>
      <c r="B87" s="41"/>
      <c r="C87" s="41"/>
      <c r="D87" s="138" t="s">
        <v>114</v>
      </c>
      <c r="E87" s="138"/>
      <c r="F87" s="139"/>
      <c r="G87" s="16"/>
      <c r="H87" s="48">
        <f>H88</f>
        <v>28216250</v>
      </c>
      <c r="I87" s="48">
        <f t="shared" ref="I87:T87" si="44">I88</f>
        <v>373002</v>
      </c>
      <c r="J87" s="48">
        <f t="shared" si="44"/>
        <v>368062</v>
      </c>
      <c r="K87" s="48">
        <f t="shared" si="44"/>
        <v>383866</v>
      </c>
      <c r="L87" s="48">
        <f t="shared" si="44"/>
        <v>436165</v>
      </c>
      <c r="M87" s="48">
        <f t="shared" si="44"/>
        <v>3341954</v>
      </c>
      <c r="N87" s="48">
        <f t="shared" si="44"/>
        <v>3363394</v>
      </c>
      <c r="O87" s="48">
        <f t="shared" si="44"/>
        <v>3236338</v>
      </c>
      <c r="P87" s="48">
        <f t="shared" si="44"/>
        <v>3355788</v>
      </c>
      <c r="Q87" s="48">
        <f t="shared" si="44"/>
        <v>3363876</v>
      </c>
      <c r="R87" s="48">
        <f t="shared" si="44"/>
        <v>3340853</v>
      </c>
      <c r="S87" s="48">
        <f t="shared" si="44"/>
        <v>3356702</v>
      </c>
      <c r="T87" s="48">
        <f t="shared" si="44"/>
        <v>3296250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</row>
    <row r="88" spans="1:237" ht="18.75" customHeight="1" x14ac:dyDescent="0.25">
      <c r="A88" s="40"/>
      <c r="B88" s="62"/>
      <c r="C88" s="41"/>
      <c r="D88" s="54"/>
      <c r="E88" s="106" t="s">
        <v>115</v>
      </c>
      <c r="F88" s="107"/>
      <c r="G88" s="16"/>
      <c r="H88" s="28">
        <f t="shared" ref="H88" si="45">SUM(I88:T88)</f>
        <v>28216250</v>
      </c>
      <c r="I88" s="29">
        <v>373002</v>
      </c>
      <c r="J88" s="29">
        <v>368062</v>
      </c>
      <c r="K88" s="29">
        <v>383866</v>
      </c>
      <c r="L88" s="29">
        <v>436165</v>
      </c>
      <c r="M88" s="29">
        <v>3341954</v>
      </c>
      <c r="N88" s="29">
        <v>3363394</v>
      </c>
      <c r="O88" s="29">
        <v>3236338</v>
      </c>
      <c r="P88" s="29">
        <v>3355788</v>
      </c>
      <c r="Q88" s="29">
        <v>3363876</v>
      </c>
      <c r="R88" s="29">
        <v>3340853</v>
      </c>
      <c r="S88" s="29">
        <v>3356702</v>
      </c>
      <c r="T88" s="29">
        <v>3296250</v>
      </c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</row>
    <row r="89" spans="1:237" ht="30.75" customHeight="1" x14ac:dyDescent="0.25">
      <c r="A89" s="40"/>
      <c r="B89" s="41"/>
      <c r="C89" s="26"/>
      <c r="D89" s="123" t="s">
        <v>116</v>
      </c>
      <c r="E89" s="123"/>
      <c r="F89" s="124"/>
      <c r="G89" s="16"/>
      <c r="H89" s="48">
        <f>H90</f>
        <v>522557</v>
      </c>
      <c r="I89" s="48">
        <f t="shared" ref="I89:T89" si="46">I90</f>
        <v>41653</v>
      </c>
      <c r="J89" s="48">
        <f t="shared" si="46"/>
        <v>41653</v>
      </c>
      <c r="K89" s="48">
        <f t="shared" si="46"/>
        <v>41653</v>
      </c>
      <c r="L89" s="48">
        <f t="shared" si="46"/>
        <v>41653</v>
      </c>
      <c r="M89" s="48">
        <f t="shared" si="46"/>
        <v>41653</v>
      </c>
      <c r="N89" s="48">
        <f t="shared" si="46"/>
        <v>41653</v>
      </c>
      <c r="O89" s="48">
        <f t="shared" si="46"/>
        <v>45440</v>
      </c>
      <c r="P89" s="48">
        <f t="shared" si="46"/>
        <v>45440</v>
      </c>
      <c r="Q89" s="48">
        <f t="shared" si="46"/>
        <v>45440</v>
      </c>
      <c r="R89" s="48">
        <f t="shared" si="46"/>
        <v>45440</v>
      </c>
      <c r="S89" s="48">
        <f t="shared" si="46"/>
        <v>45440</v>
      </c>
      <c r="T89" s="48">
        <f t="shared" si="46"/>
        <v>45439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</row>
    <row r="90" spans="1:237" ht="18" customHeight="1" x14ac:dyDescent="0.25">
      <c r="A90" s="40"/>
      <c r="B90" s="41"/>
      <c r="C90" s="26"/>
      <c r="D90" s="54"/>
      <c r="E90" s="106" t="s">
        <v>117</v>
      </c>
      <c r="F90" s="107"/>
      <c r="G90" s="16"/>
      <c r="H90" s="28">
        <f t="shared" ref="H90" si="47">SUM(I90:T90)</f>
        <v>522557</v>
      </c>
      <c r="I90" s="29">
        <v>41653</v>
      </c>
      <c r="J90" s="29">
        <v>41653</v>
      </c>
      <c r="K90" s="29">
        <v>41653</v>
      </c>
      <c r="L90" s="29">
        <v>41653</v>
      </c>
      <c r="M90" s="29">
        <v>41653</v>
      </c>
      <c r="N90" s="29">
        <v>41653</v>
      </c>
      <c r="O90" s="29">
        <v>45440</v>
      </c>
      <c r="P90" s="29">
        <v>45440</v>
      </c>
      <c r="Q90" s="29">
        <v>45440</v>
      </c>
      <c r="R90" s="29">
        <v>45440</v>
      </c>
      <c r="S90" s="29">
        <v>45440</v>
      </c>
      <c r="T90" s="29">
        <v>45439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</row>
    <row r="91" spans="1:237" ht="17.25" customHeight="1" x14ac:dyDescent="0.25">
      <c r="A91" s="40"/>
      <c r="B91" s="41"/>
      <c r="C91" s="26"/>
      <c r="D91" s="134" t="s">
        <v>118</v>
      </c>
      <c r="E91" s="134"/>
      <c r="F91" s="135"/>
      <c r="G91" s="16"/>
      <c r="H91" s="48">
        <f>SUM(H92:H93)</f>
        <v>74891442</v>
      </c>
      <c r="I91" s="48">
        <f t="shared" ref="I91:T91" si="48">SUM(I92:I93)</f>
        <v>6276512</v>
      </c>
      <c r="J91" s="48">
        <f t="shared" si="48"/>
        <v>7154729</v>
      </c>
      <c r="K91" s="48">
        <f t="shared" si="48"/>
        <v>6758915</v>
      </c>
      <c r="L91" s="48">
        <f t="shared" si="48"/>
        <v>5242293</v>
      </c>
      <c r="M91" s="48">
        <f t="shared" si="48"/>
        <v>6185609</v>
      </c>
      <c r="N91" s="48">
        <f t="shared" si="48"/>
        <v>5680241</v>
      </c>
      <c r="O91" s="48">
        <f t="shared" si="48"/>
        <v>6384089</v>
      </c>
      <c r="P91" s="48">
        <f t="shared" si="48"/>
        <v>6878652</v>
      </c>
      <c r="Q91" s="48">
        <f t="shared" si="48"/>
        <v>6815311</v>
      </c>
      <c r="R91" s="48">
        <f t="shared" si="48"/>
        <v>6482914</v>
      </c>
      <c r="S91" s="48">
        <f t="shared" si="48"/>
        <v>6462461</v>
      </c>
      <c r="T91" s="48">
        <f t="shared" si="48"/>
        <v>4569716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</row>
    <row r="92" spans="1:237" s="49" customFormat="1" ht="18" customHeight="1" x14ac:dyDescent="0.25">
      <c r="A92" s="40"/>
      <c r="B92" s="41"/>
      <c r="C92" s="26"/>
      <c r="D92" s="54"/>
      <c r="E92" s="106" t="s">
        <v>119</v>
      </c>
      <c r="F92" s="107"/>
      <c r="G92" s="16"/>
      <c r="H92" s="28">
        <f t="shared" ref="H92:H93" si="49">SUM(I92:T92)</f>
        <v>745912</v>
      </c>
      <c r="I92" s="29">
        <v>2101</v>
      </c>
      <c r="J92" s="29">
        <v>836</v>
      </c>
      <c r="K92" s="29">
        <v>1017</v>
      </c>
      <c r="L92" s="29">
        <v>594</v>
      </c>
      <c r="M92" s="29">
        <v>1081</v>
      </c>
      <c r="N92" s="29">
        <v>184001</v>
      </c>
      <c r="O92" s="29">
        <v>182181</v>
      </c>
      <c r="P92" s="29">
        <v>185256</v>
      </c>
      <c r="Q92" s="29">
        <v>186977</v>
      </c>
      <c r="R92" s="29">
        <v>685</v>
      </c>
      <c r="S92" s="29">
        <v>616</v>
      </c>
      <c r="T92" s="29">
        <v>567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</row>
    <row r="93" spans="1:237" ht="19.5" customHeight="1" x14ac:dyDescent="0.25">
      <c r="A93" s="40"/>
      <c r="B93" s="41"/>
      <c r="C93" s="26"/>
      <c r="D93" s="54"/>
      <c r="E93" s="106" t="s">
        <v>120</v>
      </c>
      <c r="F93" s="107"/>
      <c r="G93" s="16"/>
      <c r="H93" s="28">
        <f t="shared" si="49"/>
        <v>74145530</v>
      </c>
      <c r="I93" s="29">
        <v>6274411</v>
      </c>
      <c r="J93" s="29">
        <v>7153893</v>
      </c>
      <c r="K93" s="29">
        <v>6757898</v>
      </c>
      <c r="L93" s="29">
        <v>5241699</v>
      </c>
      <c r="M93" s="29">
        <v>6184528</v>
      </c>
      <c r="N93" s="29">
        <v>5496240</v>
      </c>
      <c r="O93" s="29">
        <v>6201908</v>
      </c>
      <c r="P93" s="29">
        <v>6693396</v>
      </c>
      <c r="Q93" s="29">
        <v>6628334</v>
      </c>
      <c r="R93" s="29">
        <v>6482229</v>
      </c>
      <c r="S93" s="29">
        <v>6461845</v>
      </c>
      <c r="T93" s="29">
        <v>4569149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</row>
    <row r="94" spans="1:237" ht="21" customHeight="1" x14ac:dyDescent="0.25">
      <c r="A94" s="40"/>
      <c r="B94" s="41"/>
      <c r="C94" s="26"/>
      <c r="D94" s="134" t="s">
        <v>78</v>
      </c>
      <c r="E94" s="134"/>
      <c r="F94" s="135"/>
      <c r="G94" s="16"/>
      <c r="H94" s="48">
        <f>SUM(H95:H97)</f>
        <v>5049769</v>
      </c>
      <c r="I94" s="48">
        <f t="shared" ref="I94:T94" si="50">SUM(I95:I97)</f>
        <v>366435</v>
      </c>
      <c r="J94" s="48">
        <f t="shared" si="50"/>
        <v>277470</v>
      </c>
      <c r="K94" s="48">
        <f t="shared" si="50"/>
        <v>277557</v>
      </c>
      <c r="L94" s="48">
        <f t="shared" si="50"/>
        <v>421531</v>
      </c>
      <c r="M94" s="48">
        <f t="shared" si="50"/>
        <v>421618</v>
      </c>
      <c r="N94" s="48">
        <f t="shared" si="50"/>
        <v>422131</v>
      </c>
      <c r="O94" s="48">
        <f t="shared" si="50"/>
        <v>578610</v>
      </c>
      <c r="P94" s="48">
        <f t="shared" si="50"/>
        <v>598115</v>
      </c>
      <c r="Q94" s="48">
        <f t="shared" si="50"/>
        <v>421618</v>
      </c>
      <c r="R94" s="48">
        <f t="shared" si="50"/>
        <v>421531</v>
      </c>
      <c r="S94" s="48">
        <f t="shared" si="50"/>
        <v>421621</v>
      </c>
      <c r="T94" s="48">
        <f t="shared" si="50"/>
        <v>421532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</row>
    <row r="95" spans="1:237" ht="17.25" customHeight="1" x14ac:dyDescent="0.25">
      <c r="A95" s="40"/>
      <c r="B95" s="41"/>
      <c r="C95" s="26"/>
      <c r="D95" s="63"/>
      <c r="E95" s="132" t="s">
        <v>121</v>
      </c>
      <c r="F95" s="133"/>
      <c r="G95" s="16"/>
      <c r="H95" s="28">
        <f t="shared" ref="H95:H97" si="51">SUM(I95:T95)</f>
        <v>639369</v>
      </c>
      <c r="I95" s="29">
        <v>53324</v>
      </c>
      <c r="J95" s="29">
        <v>53237</v>
      </c>
      <c r="K95" s="29">
        <v>53324</v>
      </c>
      <c r="L95" s="29">
        <v>53237</v>
      </c>
      <c r="M95" s="29">
        <v>53324</v>
      </c>
      <c r="N95" s="29">
        <v>53237</v>
      </c>
      <c r="O95" s="29">
        <v>53324</v>
      </c>
      <c r="P95" s="29">
        <v>53237</v>
      </c>
      <c r="Q95" s="29">
        <v>53324</v>
      </c>
      <c r="R95" s="29">
        <v>53237</v>
      </c>
      <c r="S95" s="29">
        <v>53327</v>
      </c>
      <c r="T95" s="29">
        <v>53237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</row>
    <row r="96" spans="1:237" ht="21" customHeight="1" x14ac:dyDescent="0.25">
      <c r="A96" s="40"/>
      <c r="B96" s="41"/>
      <c r="C96" s="26"/>
      <c r="D96" s="63"/>
      <c r="E96" s="56" t="s">
        <v>122</v>
      </c>
      <c r="F96" s="58"/>
      <c r="G96" s="16"/>
      <c r="H96" s="28">
        <f t="shared" si="51"/>
        <v>4381492</v>
      </c>
      <c r="I96" s="29">
        <v>310752</v>
      </c>
      <c r="J96" s="29">
        <v>221874</v>
      </c>
      <c r="K96" s="29">
        <v>221874</v>
      </c>
      <c r="L96" s="29">
        <v>365935</v>
      </c>
      <c r="M96" s="29">
        <v>365935</v>
      </c>
      <c r="N96" s="29">
        <v>365935</v>
      </c>
      <c r="O96" s="29">
        <v>522927</v>
      </c>
      <c r="P96" s="29">
        <v>542519</v>
      </c>
      <c r="Q96" s="29">
        <v>365935</v>
      </c>
      <c r="R96" s="29">
        <v>365935</v>
      </c>
      <c r="S96" s="29">
        <v>365935</v>
      </c>
      <c r="T96" s="29">
        <v>365936</v>
      </c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</row>
    <row r="97" spans="1:237" ht="18.75" customHeight="1" x14ac:dyDescent="0.25">
      <c r="A97" s="40"/>
      <c r="B97" s="41"/>
      <c r="C97" s="26"/>
      <c r="D97" s="54"/>
      <c r="E97" s="106" t="s">
        <v>123</v>
      </c>
      <c r="F97" s="107"/>
      <c r="G97" s="16"/>
      <c r="H97" s="28">
        <f t="shared" si="51"/>
        <v>28908</v>
      </c>
      <c r="I97" s="29">
        <v>2359</v>
      </c>
      <c r="J97" s="29">
        <v>2359</v>
      </c>
      <c r="K97" s="29">
        <v>2359</v>
      </c>
      <c r="L97" s="29">
        <v>2359</v>
      </c>
      <c r="M97" s="29">
        <v>2359</v>
      </c>
      <c r="N97" s="29">
        <v>2959</v>
      </c>
      <c r="O97" s="29">
        <v>2359</v>
      </c>
      <c r="P97" s="29">
        <v>2359</v>
      </c>
      <c r="Q97" s="29">
        <v>2359</v>
      </c>
      <c r="R97" s="29">
        <v>2359</v>
      </c>
      <c r="S97" s="29">
        <v>2359</v>
      </c>
      <c r="T97" s="29">
        <v>2359</v>
      </c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</row>
    <row r="98" spans="1:237" ht="21" customHeight="1" x14ac:dyDescent="0.25">
      <c r="A98" s="40"/>
      <c r="B98" s="41"/>
      <c r="C98" s="26"/>
      <c r="D98" s="134" t="s">
        <v>124</v>
      </c>
      <c r="E98" s="134"/>
      <c r="F98" s="135"/>
      <c r="G98" s="16"/>
      <c r="H98" s="48">
        <f>SUM(H99:H100)</f>
        <v>8672100</v>
      </c>
      <c r="I98" s="48">
        <f t="shared" ref="I98:T98" si="52">SUM(I99:I100)</f>
        <v>1151032</v>
      </c>
      <c r="J98" s="48">
        <f t="shared" si="52"/>
        <v>872124</v>
      </c>
      <c r="K98" s="48">
        <f t="shared" si="52"/>
        <v>624988</v>
      </c>
      <c r="L98" s="48">
        <f t="shared" si="52"/>
        <v>496508</v>
      </c>
      <c r="M98" s="48">
        <f t="shared" si="52"/>
        <v>608127</v>
      </c>
      <c r="N98" s="48">
        <f t="shared" si="52"/>
        <v>1094666</v>
      </c>
      <c r="O98" s="48">
        <f t="shared" si="52"/>
        <v>759068</v>
      </c>
      <c r="P98" s="48">
        <f t="shared" si="52"/>
        <v>675064</v>
      </c>
      <c r="Q98" s="48">
        <f t="shared" si="52"/>
        <v>831930</v>
      </c>
      <c r="R98" s="48">
        <f t="shared" si="52"/>
        <v>515739</v>
      </c>
      <c r="S98" s="48">
        <f t="shared" si="52"/>
        <v>518932</v>
      </c>
      <c r="T98" s="48">
        <f t="shared" si="52"/>
        <v>523922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</row>
    <row r="99" spans="1:237" ht="18" customHeight="1" x14ac:dyDescent="0.25">
      <c r="A99" s="40"/>
      <c r="B99" s="41"/>
      <c r="C99" s="26"/>
      <c r="D99" s="54"/>
      <c r="E99" s="106" t="s">
        <v>125</v>
      </c>
      <c r="F99" s="107"/>
      <c r="G99" s="16"/>
      <c r="H99" s="28">
        <f t="shared" ref="H99:H100" si="53">SUM(I99:T99)</f>
        <v>6700706</v>
      </c>
      <c r="I99" s="29">
        <v>745196</v>
      </c>
      <c r="J99" s="29">
        <v>610638</v>
      </c>
      <c r="K99" s="29">
        <v>421464</v>
      </c>
      <c r="L99" s="29">
        <v>421464</v>
      </c>
      <c r="M99" s="29">
        <v>481545</v>
      </c>
      <c r="N99" s="29">
        <v>977282</v>
      </c>
      <c r="O99" s="29">
        <v>636720</v>
      </c>
      <c r="P99" s="29">
        <v>501762</v>
      </c>
      <c r="Q99" s="29">
        <v>710458</v>
      </c>
      <c r="R99" s="29">
        <v>394267</v>
      </c>
      <c r="S99" s="29">
        <v>397460</v>
      </c>
      <c r="T99" s="29">
        <v>402450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</row>
    <row r="100" spans="1:237" ht="18" customHeight="1" x14ac:dyDescent="0.25">
      <c r="A100" s="40"/>
      <c r="B100" s="41"/>
      <c r="C100" s="26"/>
      <c r="D100" s="54"/>
      <c r="E100" s="106" t="s">
        <v>126</v>
      </c>
      <c r="F100" s="107"/>
      <c r="G100" s="16"/>
      <c r="H100" s="28">
        <f t="shared" si="53"/>
        <v>1971394</v>
      </c>
      <c r="I100" s="29">
        <v>405836</v>
      </c>
      <c r="J100" s="29">
        <v>261486</v>
      </c>
      <c r="K100" s="29">
        <v>203524</v>
      </c>
      <c r="L100" s="29">
        <v>75044</v>
      </c>
      <c r="M100" s="29">
        <v>126582</v>
      </c>
      <c r="N100" s="29">
        <v>117384</v>
      </c>
      <c r="O100" s="29">
        <v>122348</v>
      </c>
      <c r="P100" s="29">
        <v>173302</v>
      </c>
      <c r="Q100" s="29">
        <v>121472</v>
      </c>
      <c r="R100" s="29">
        <v>121472</v>
      </c>
      <c r="S100" s="29">
        <v>121472</v>
      </c>
      <c r="T100" s="29">
        <v>121472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</row>
    <row r="101" spans="1:237" ht="17.25" customHeight="1" x14ac:dyDescent="0.25">
      <c r="A101" s="40"/>
      <c r="B101" s="41"/>
      <c r="C101" s="26"/>
      <c r="D101" s="134" t="s">
        <v>127</v>
      </c>
      <c r="E101" s="134"/>
      <c r="F101" s="135"/>
      <c r="G101" s="16"/>
      <c r="H101" s="48">
        <f>H102+H103</f>
        <v>7839076</v>
      </c>
      <c r="I101" s="48">
        <f t="shared" ref="I101:T101" si="54">I102+I103</f>
        <v>15720</v>
      </c>
      <c r="J101" s="48">
        <f t="shared" si="54"/>
        <v>75477</v>
      </c>
      <c r="K101" s="48">
        <f t="shared" si="54"/>
        <v>56761</v>
      </c>
      <c r="L101" s="48">
        <f t="shared" si="54"/>
        <v>42598</v>
      </c>
      <c r="M101" s="48">
        <f t="shared" si="54"/>
        <v>317312</v>
      </c>
      <c r="N101" s="48">
        <f t="shared" si="54"/>
        <v>398409</v>
      </c>
      <c r="O101" s="48">
        <f t="shared" si="54"/>
        <v>5447772</v>
      </c>
      <c r="P101" s="48">
        <f t="shared" si="54"/>
        <v>366956</v>
      </c>
      <c r="Q101" s="48">
        <f t="shared" si="54"/>
        <v>307712</v>
      </c>
      <c r="R101" s="48">
        <f t="shared" si="54"/>
        <v>600664</v>
      </c>
      <c r="S101" s="48">
        <f t="shared" si="54"/>
        <v>197330</v>
      </c>
      <c r="T101" s="48">
        <f t="shared" si="54"/>
        <v>12365</v>
      </c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</row>
    <row r="102" spans="1:237" ht="18" customHeight="1" x14ac:dyDescent="0.25">
      <c r="A102" s="40"/>
      <c r="B102" s="41"/>
      <c r="C102" s="26"/>
      <c r="D102" s="54"/>
      <c r="E102" s="106" t="s">
        <v>128</v>
      </c>
      <c r="F102" s="107"/>
      <c r="G102" s="16"/>
      <c r="H102" s="28">
        <f t="shared" ref="H102:H103" si="55">SUM(I102:T102)</f>
        <v>2665556</v>
      </c>
      <c r="I102" s="29">
        <v>15720</v>
      </c>
      <c r="J102" s="29">
        <v>75477</v>
      </c>
      <c r="K102" s="29">
        <v>56761</v>
      </c>
      <c r="L102" s="29">
        <v>42598</v>
      </c>
      <c r="M102" s="29">
        <v>317312</v>
      </c>
      <c r="N102" s="29">
        <v>398409</v>
      </c>
      <c r="O102" s="29">
        <v>274252</v>
      </c>
      <c r="P102" s="29">
        <v>366956</v>
      </c>
      <c r="Q102" s="29">
        <v>307712</v>
      </c>
      <c r="R102" s="29">
        <v>600664</v>
      </c>
      <c r="S102" s="29">
        <v>197330</v>
      </c>
      <c r="T102" s="29">
        <v>12365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</row>
    <row r="103" spans="1:237" ht="21.75" customHeight="1" x14ac:dyDescent="0.25">
      <c r="A103" s="40"/>
      <c r="B103" s="41"/>
      <c r="C103" s="26"/>
      <c r="D103" s="54"/>
      <c r="E103" s="106" t="s">
        <v>129</v>
      </c>
      <c r="F103" s="107"/>
      <c r="G103" s="16"/>
      <c r="H103" s="28">
        <f t="shared" si="55"/>
        <v>5173520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29">
        <v>5173520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</row>
    <row r="104" spans="1:237" ht="19.5" customHeight="1" x14ac:dyDescent="0.25">
      <c r="A104" s="40"/>
      <c r="B104" s="41"/>
      <c r="C104" s="26"/>
      <c r="D104" s="134" t="s">
        <v>82</v>
      </c>
      <c r="E104" s="134"/>
      <c r="F104" s="135"/>
      <c r="G104" s="16"/>
      <c r="H104" s="48">
        <f>H105</f>
        <v>18632928</v>
      </c>
      <c r="I104" s="65">
        <f t="shared" ref="I104:T104" si="56">I105</f>
        <v>0</v>
      </c>
      <c r="J104" s="65">
        <f t="shared" si="56"/>
        <v>0</v>
      </c>
      <c r="K104" s="65">
        <f t="shared" si="56"/>
        <v>0</v>
      </c>
      <c r="L104" s="65">
        <f t="shared" si="56"/>
        <v>0</v>
      </c>
      <c r="M104" s="48">
        <f t="shared" si="56"/>
        <v>4658232</v>
      </c>
      <c r="N104" s="65">
        <f t="shared" si="56"/>
        <v>0</v>
      </c>
      <c r="O104" s="48">
        <f t="shared" si="56"/>
        <v>13974696</v>
      </c>
      <c r="P104" s="65">
        <f t="shared" si="56"/>
        <v>0</v>
      </c>
      <c r="Q104" s="65">
        <f t="shared" si="56"/>
        <v>0</v>
      </c>
      <c r="R104" s="65">
        <f t="shared" si="56"/>
        <v>0</v>
      </c>
      <c r="S104" s="65">
        <f t="shared" si="56"/>
        <v>0</v>
      </c>
      <c r="T104" s="65">
        <f t="shared" si="56"/>
        <v>0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</row>
    <row r="105" spans="1:237" ht="18.75" customHeight="1" x14ac:dyDescent="0.25">
      <c r="A105" s="40"/>
      <c r="B105" s="41"/>
      <c r="C105" s="26"/>
      <c r="D105" s="54"/>
      <c r="E105" s="106" t="s">
        <v>130</v>
      </c>
      <c r="F105" s="107"/>
      <c r="G105" s="16"/>
      <c r="H105" s="28">
        <f t="shared" ref="H105" si="57">SUM(I105:T105)</f>
        <v>18632928</v>
      </c>
      <c r="I105" s="64">
        <v>0</v>
      </c>
      <c r="J105" s="64">
        <v>0</v>
      </c>
      <c r="K105" s="64">
        <v>0</v>
      </c>
      <c r="L105" s="64">
        <v>0</v>
      </c>
      <c r="M105" s="29">
        <v>4658232</v>
      </c>
      <c r="N105" s="64">
        <v>0</v>
      </c>
      <c r="O105" s="29">
        <v>13974696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</row>
    <row r="106" spans="1:237" ht="32.25" customHeight="1" x14ac:dyDescent="0.25">
      <c r="A106" s="40"/>
      <c r="B106" s="41"/>
      <c r="C106" s="26"/>
      <c r="D106" s="134" t="s">
        <v>131</v>
      </c>
      <c r="E106" s="134"/>
      <c r="F106" s="135"/>
      <c r="G106" s="16"/>
      <c r="H106" s="48">
        <f>H107</f>
        <v>69815128</v>
      </c>
      <c r="I106" s="48">
        <f t="shared" ref="I106:T106" si="58">I107</f>
        <v>15118643</v>
      </c>
      <c r="J106" s="48">
        <f t="shared" si="58"/>
        <v>15572501</v>
      </c>
      <c r="K106" s="48">
        <f t="shared" si="58"/>
        <v>15550981</v>
      </c>
      <c r="L106" s="48">
        <f t="shared" si="58"/>
        <v>6174904</v>
      </c>
      <c r="M106" s="48">
        <f t="shared" si="58"/>
        <v>6653828</v>
      </c>
      <c r="N106" s="48">
        <f t="shared" si="58"/>
        <v>6540495</v>
      </c>
      <c r="O106" s="48">
        <f t="shared" si="58"/>
        <v>999856</v>
      </c>
      <c r="P106" s="48">
        <f t="shared" si="58"/>
        <v>825324</v>
      </c>
      <c r="Q106" s="48">
        <f t="shared" si="58"/>
        <v>540335</v>
      </c>
      <c r="R106" s="48">
        <f t="shared" si="58"/>
        <v>372452</v>
      </c>
      <c r="S106" s="48">
        <f t="shared" si="58"/>
        <v>1106168</v>
      </c>
      <c r="T106" s="48">
        <f t="shared" si="58"/>
        <v>359641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</row>
    <row r="107" spans="1:237" s="49" customFormat="1" ht="17.25" customHeight="1" x14ac:dyDescent="0.25">
      <c r="A107" s="40"/>
      <c r="B107" s="41"/>
      <c r="C107" s="26"/>
      <c r="D107" s="54"/>
      <c r="E107" s="106" t="s">
        <v>132</v>
      </c>
      <c r="F107" s="107"/>
      <c r="G107" s="16"/>
      <c r="H107" s="28">
        <f>SUM(I107:T107)</f>
        <v>69815128</v>
      </c>
      <c r="I107" s="29">
        <v>15118643</v>
      </c>
      <c r="J107" s="29">
        <v>15572501</v>
      </c>
      <c r="K107" s="29">
        <v>15550981</v>
      </c>
      <c r="L107" s="29">
        <v>6174904</v>
      </c>
      <c r="M107" s="29">
        <v>6653828</v>
      </c>
      <c r="N107" s="29">
        <v>6540495</v>
      </c>
      <c r="O107" s="29">
        <v>999856</v>
      </c>
      <c r="P107" s="29">
        <v>825324</v>
      </c>
      <c r="Q107" s="29">
        <v>540335</v>
      </c>
      <c r="R107" s="29">
        <v>372452</v>
      </c>
      <c r="S107" s="29">
        <v>1106168</v>
      </c>
      <c r="T107" s="29">
        <v>359641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</row>
    <row r="108" spans="1:237" ht="19.5" customHeight="1" x14ac:dyDescent="0.25">
      <c r="A108" s="40"/>
      <c r="B108" s="41"/>
      <c r="C108" s="26"/>
      <c r="D108" s="123" t="s">
        <v>133</v>
      </c>
      <c r="E108" s="123"/>
      <c r="F108" s="124"/>
      <c r="G108" s="16"/>
      <c r="H108" s="48">
        <f>SUM(H109:H113)</f>
        <v>173889371</v>
      </c>
      <c r="I108" s="48">
        <f t="shared" ref="I108:S108" si="59">SUM(I109:I113)</f>
        <v>14415752</v>
      </c>
      <c r="J108" s="48">
        <f t="shared" si="59"/>
        <v>13932649</v>
      </c>
      <c r="K108" s="48">
        <f t="shared" si="59"/>
        <v>12902363</v>
      </c>
      <c r="L108" s="48">
        <f t="shared" si="59"/>
        <v>14544046</v>
      </c>
      <c r="M108" s="48">
        <f t="shared" si="59"/>
        <v>14299349</v>
      </c>
      <c r="N108" s="48">
        <f t="shared" si="59"/>
        <v>14596198</v>
      </c>
      <c r="O108" s="48">
        <f t="shared" si="59"/>
        <v>16027909</v>
      </c>
      <c r="P108" s="48">
        <f t="shared" si="59"/>
        <v>15770569</v>
      </c>
      <c r="Q108" s="48">
        <f t="shared" si="59"/>
        <v>14278943</v>
      </c>
      <c r="R108" s="48">
        <f t="shared" si="59"/>
        <v>14264034</v>
      </c>
      <c r="S108" s="48">
        <f t="shared" si="59"/>
        <v>14207194</v>
      </c>
      <c r="T108" s="48">
        <f>SUM(T109:T113)</f>
        <v>14650365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</row>
    <row r="109" spans="1:237" ht="18" customHeight="1" x14ac:dyDescent="0.25">
      <c r="A109" s="40"/>
      <c r="B109" s="41"/>
      <c r="C109" s="26"/>
      <c r="D109" s="51"/>
      <c r="E109" s="106" t="s">
        <v>134</v>
      </c>
      <c r="F109" s="107"/>
      <c r="G109" s="16"/>
      <c r="H109" s="28">
        <f t="shared" ref="H109:H113" si="60">SUM(I109:T109)</f>
        <v>68381329</v>
      </c>
      <c r="I109" s="29">
        <v>5698001</v>
      </c>
      <c r="J109" s="29">
        <v>4871702</v>
      </c>
      <c r="K109" s="29">
        <v>4394043</v>
      </c>
      <c r="L109" s="29">
        <v>5947677</v>
      </c>
      <c r="M109" s="29">
        <v>5763139</v>
      </c>
      <c r="N109" s="29">
        <v>5885308</v>
      </c>
      <c r="O109" s="29">
        <v>6556724</v>
      </c>
      <c r="P109" s="29">
        <v>6703734</v>
      </c>
      <c r="Q109" s="29">
        <v>5483292</v>
      </c>
      <c r="R109" s="29">
        <v>5412696</v>
      </c>
      <c r="S109" s="29">
        <v>5622020</v>
      </c>
      <c r="T109" s="29">
        <v>6042993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</row>
    <row r="110" spans="1:237" ht="18" customHeight="1" x14ac:dyDescent="0.25">
      <c r="A110" s="40"/>
      <c r="B110" s="41"/>
      <c r="C110" s="26"/>
      <c r="D110" s="51"/>
      <c r="E110" s="106" t="s">
        <v>135</v>
      </c>
      <c r="F110" s="107"/>
      <c r="G110" s="16"/>
      <c r="H110" s="28">
        <f t="shared" si="60"/>
        <v>90172269</v>
      </c>
      <c r="I110" s="29">
        <v>7514356</v>
      </c>
      <c r="J110" s="29">
        <v>7514356</v>
      </c>
      <c r="K110" s="29">
        <v>7514356</v>
      </c>
      <c r="L110" s="29">
        <v>7514356</v>
      </c>
      <c r="M110" s="29">
        <v>7514356</v>
      </c>
      <c r="N110" s="29">
        <v>7514356</v>
      </c>
      <c r="O110" s="29">
        <v>7514356</v>
      </c>
      <c r="P110" s="29">
        <v>7514356</v>
      </c>
      <c r="Q110" s="29">
        <v>7514356</v>
      </c>
      <c r="R110" s="29">
        <v>7514356</v>
      </c>
      <c r="S110" s="29">
        <v>7514356</v>
      </c>
      <c r="T110" s="29">
        <v>7514353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</row>
    <row r="111" spans="1:237" ht="18" customHeight="1" x14ac:dyDescent="0.25">
      <c r="A111" s="40"/>
      <c r="B111" s="41"/>
      <c r="C111" s="26"/>
      <c r="D111" s="54"/>
      <c r="E111" s="106" t="s">
        <v>136</v>
      </c>
      <c r="F111" s="107"/>
      <c r="G111" s="16"/>
      <c r="H111" s="28">
        <f t="shared" si="60"/>
        <v>4293354</v>
      </c>
      <c r="I111" s="29">
        <v>382953</v>
      </c>
      <c r="J111" s="29">
        <v>350745</v>
      </c>
      <c r="K111" s="29">
        <v>396513</v>
      </c>
      <c r="L111" s="29">
        <v>325975</v>
      </c>
      <c r="M111" s="29">
        <v>340088</v>
      </c>
      <c r="N111" s="29">
        <v>355965</v>
      </c>
      <c r="O111" s="29">
        <v>325969</v>
      </c>
      <c r="P111" s="29">
        <v>346424</v>
      </c>
      <c r="Q111" s="29">
        <v>357660</v>
      </c>
      <c r="R111" s="29">
        <v>340088</v>
      </c>
      <c r="S111" s="29">
        <v>364579</v>
      </c>
      <c r="T111" s="29">
        <v>406395</v>
      </c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</row>
    <row r="112" spans="1:237" ht="18" customHeight="1" x14ac:dyDescent="0.25">
      <c r="A112" s="40"/>
      <c r="B112" s="41"/>
      <c r="C112" s="26"/>
      <c r="D112" s="54"/>
      <c r="E112" s="106" t="s">
        <v>137</v>
      </c>
      <c r="F112" s="107"/>
      <c r="G112" s="16"/>
      <c r="H112" s="28">
        <f t="shared" si="60"/>
        <v>6490609</v>
      </c>
      <c r="I112" s="29">
        <v>536233</v>
      </c>
      <c r="J112" s="29">
        <v>928296</v>
      </c>
      <c r="K112" s="29">
        <v>431591</v>
      </c>
      <c r="L112" s="29">
        <v>628638</v>
      </c>
      <c r="M112" s="29">
        <v>403700</v>
      </c>
      <c r="N112" s="29">
        <v>521589</v>
      </c>
      <c r="O112" s="29">
        <v>573100</v>
      </c>
      <c r="P112" s="29">
        <v>436255</v>
      </c>
      <c r="Q112" s="29">
        <v>494615</v>
      </c>
      <c r="R112" s="29">
        <v>626714</v>
      </c>
      <c r="S112" s="29">
        <v>383089</v>
      </c>
      <c r="T112" s="29">
        <v>526789</v>
      </c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</row>
    <row r="113" spans="1:237" ht="18" customHeight="1" x14ac:dyDescent="0.25">
      <c r="A113" s="40"/>
      <c r="B113" s="41"/>
      <c r="C113" s="26"/>
      <c r="D113" s="54"/>
      <c r="E113" s="106" t="s">
        <v>138</v>
      </c>
      <c r="F113" s="107"/>
      <c r="G113" s="16"/>
      <c r="H113" s="28">
        <f t="shared" si="60"/>
        <v>4551810</v>
      </c>
      <c r="I113" s="29">
        <v>284209</v>
      </c>
      <c r="J113" s="29">
        <v>267550</v>
      </c>
      <c r="K113" s="29">
        <v>165860</v>
      </c>
      <c r="L113" s="29">
        <v>127400</v>
      </c>
      <c r="M113" s="29">
        <v>278066</v>
      </c>
      <c r="N113" s="29">
        <v>318980</v>
      </c>
      <c r="O113" s="29">
        <v>1057760</v>
      </c>
      <c r="P113" s="29">
        <v>769800</v>
      </c>
      <c r="Q113" s="29">
        <v>429020</v>
      </c>
      <c r="R113" s="29">
        <v>370180</v>
      </c>
      <c r="S113" s="29">
        <v>323150</v>
      </c>
      <c r="T113" s="29">
        <v>159835</v>
      </c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</row>
    <row r="114" spans="1:237" ht="15.75" customHeight="1" x14ac:dyDescent="0.25">
      <c r="A114" s="40"/>
      <c r="B114" s="41"/>
      <c r="C114" s="123" t="s">
        <v>139</v>
      </c>
      <c r="D114" s="123"/>
      <c r="E114" s="123"/>
      <c r="F114" s="124"/>
      <c r="G114" s="16"/>
      <c r="H114" s="48">
        <f>H115+H117+H122+H127</f>
        <v>163993916</v>
      </c>
      <c r="I114" s="48">
        <f t="shared" ref="I114:T114" si="61">I115+I117+I122+I127</f>
        <v>47555025</v>
      </c>
      <c r="J114" s="48">
        <f t="shared" si="61"/>
        <v>9422329</v>
      </c>
      <c r="K114" s="48">
        <f t="shared" si="61"/>
        <v>5242687</v>
      </c>
      <c r="L114" s="48">
        <f t="shared" si="61"/>
        <v>4746007</v>
      </c>
      <c r="M114" s="48">
        <f t="shared" si="61"/>
        <v>3648212</v>
      </c>
      <c r="N114" s="48">
        <f t="shared" si="61"/>
        <v>4256988</v>
      </c>
      <c r="O114" s="48">
        <f t="shared" si="61"/>
        <v>10400148</v>
      </c>
      <c r="P114" s="48">
        <f t="shared" si="61"/>
        <v>52240596</v>
      </c>
      <c r="Q114" s="48">
        <f t="shared" si="61"/>
        <v>15847157</v>
      </c>
      <c r="R114" s="48">
        <f t="shared" si="61"/>
        <v>6938412</v>
      </c>
      <c r="S114" s="48">
        <f t="shared" si="61"/>
        <v>2080122</v>
      </c>
      <c r="T114" s="48">
        <f t="shared" si="61"/>
        <v>1616233</v>
      </c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</row>
    <row r="115" spans="1:237" ht="18" customHeight="1" x14ac:dyDescent="0.25">
      <c r="A115" s="40"/>
      <c r="B115" s="41"/>
      <c r="C115" s="66"/>
      <c r="D115" s="123" t="s">
        <v>140</v>
      </c>
      <c r="E115" s="123"/>
      <c r="F115" s="124"/>
      <c r="G115" s="16"/>
      <c r="H115" s="48">
        <f>H116</f>
        <v>4804782</v>
      </c>
      <c r="I115" s="48">
        <f t="shared" ref="I115:R115" si="62">I116</f>
        <v>554050</v>
      </c>
      <c r="J115" s="48">
        <f t="shared" si="62"/>
        <v>33199</v>
      </c>
      <c r="K115" s="48">
        <f t="shared" si="62"/>
        <v>33264</v>
      </c>
      <c r="L115" s="48">
        <f t="shared" si="62"/>
        <v>827634</v>
      </c>
      <c r="M115" s="48">
        <f t="shared" si="62"/>
        <v>50142</v>
      </c>
      <c r="N115" s="48">
        <f t="shared" si="62"/>
        <v>57262</v>
      </c>
      <c r="O115" s="48">
        <f t="shared" si="62"/>
        <v>929072</v>
      </c>
      <c r="P115" s="48">
        <f t="shared" si="62"/>
        <v>2099660</v>
      </c>
      <c r="Q115" s="48">
        <f t="shared" si="62"/>
        <v>60512</v>
      </c>
      <c r="R115" s="48">
        <f t="shared" si="62"/>
        <v>54066</v>
      </c>
      <c r="S115" s="48">
        <f>S116</f>
        <v>55833</v>
      </c>
      <c r="T115" s="48">
        <f t="shared" ref="T115" si="63">T116</f>
        <v>50088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</row>
    <row r="116" spans="1:237" ht="15" customHeight="1" x14ac:dyDescent="0.25">
      <c r="A116" s="40"/>
      <c r="B116" s="41"/>
      <c r="C116" s="66"/>
      <c r="D116" s="54"/>
      <c r="E116" s="132" t="s">
        <v>141</v>
      </c>
      <c r="F116" s="133"/>
      <c r="G116" s="16"/>
      <c r="H116" s="28">
        <f t="shared" ref="H116" si="64">SUM(I116:T116)</f>
        <v>4804782</v>
      </c>
      <c r="I116" s="29">
        <v>554050</v>
      </c>
      <c r="J116" s="29">
        <v>33199</v>
      </c>
      <c r="K116" s="29">
        <v>33264</v>
      </c>
      <c r="L116" s="29">
        <v>827634</v>
      </c>
      <c r="M116" s="29">
        <v>50142</v>
      </c>
      <c r="N116" s="29">
        <v>57262</v>
      </c>
      <c r="O116" s="29">
        <v>929072</v>
      </c>
      <c r="P116" s="29">
        <v>2099660</v>
      </c>
      <c r="Q116" s="29">
        <v>60512</v>
      </c>
      <c r="R116" s="29">
        <v>54066</v>
      </c>
      <c r="S116" s="29">
        <v>55833</v>
      </c>
      <c r="T116" s="29">
        <v>50088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</row>
    <row r="117" spans="1:237" ht="24.75" customHeight="1" x14ac:dyDescent="0.25">
      <c r="A117" s="40"/>
      <c r="B117" s="41"/>
      <c r="C117" s="66"/>
      <c r="D117" s="123" t="s">
        <v>142</v>
      </c>
      <c r="E117" s="123"/>
      <c r="F117" s="124"/>
      <c r="G117" s="16"/>
      <c r="H117" s="48">
        <f>SUM(H118:H121)</f>
        <v>140156925</v>
      </c>
      <c r="I117" s="48">
        <f t="shared" ref="I117:T117" si="65">SUM(I118:I121)</f>
        <v>45112975</v>
      </c>
      <c r="J117" s="48">
        <f t="shared" si="65"/>
        <v>6406682</v>
      </c>
      <c r="K117" s="48">
        <f t="shared" si="65"/>
        <v>3507270</v>
      </c>
      <c r="L117" s="48">
        <f t="shared" si="65"/>
        <v>2769427</v>
      </c>
      <c r="M117" s="48">
        <f t="shared" si="65"/>
        <v>1840681</v>
      </c>
      <c r="N117" s="48">
        <f t="shared" si="65"/>
        <v>2826180</v>
      </c>
      <c r="O117" s="48">
        <f t="shared" si="65"/>
        <v>8172361</v>
      </c>
      <c r="P117" s="48">
        <f t="shared" si="65"/>
        <v>48093345</v>
      </c>
      <c r="Q117" s="48">
        <f t="shared" si="65"/>
        <v>13064664</v>
      </c>
      <c r="R117" s="48">
        <f t="shared" si="65"/>
        <v>5689054</v>
      </c>
      <c r="S117" s="48">
        <f t="shared" si="65"/>
        <v>1502971</v>
      </c>
      <c r="T117" s="48">
        <f t="shared" si="65"/>
        <v>1171315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</row>
    <row r="118" spans="1:237" ht="30" customHeight="1" x14ac:dyDescent="0.25">
      <c r="A118" s="40"/>
      <c r="B118" s="41"/>
      <c r="C118" s="66"/>
      <c r="D118" s="54"/>
      <c r="E118" s="106" t="s">
        <v>143</v>
      </c>
      <c r="F118" s="107"/>
      <c r="G118" s="16"/>
      <c r="H118" s="28">
        <f t="shared" ref="H118:H121" si="66">SUM(I118:T118)</f>
        <v>17716179</v>
      </c>
      <c r="I118" s="29">
        <v>906127</v>
      </c>
      <c r="J118" s="29">
        <v>1337478</v>
      </c>
      <c r="K118" s="29">
        <v>1415784</v>
      </c>
      <c r="L118" s="29">
        <v>1208122</v>
      </c>
      <c r="M118" s="29">
        <v>1330752</v>
      </c>
      <c r="N118" s="29">
        <v>1660623</v>
      </c>
      <c r="O118" s="29">
        <v>1485918</v>
      </c>
      <c r="P118" s="29">
        <v>2334541</v>
      </c>
      <c r="Q118" s="29">
        <v>1381973</v>
      </c>
      <c r="R118" s="29">
        <v>3048776</v>
      </c>
      <c r="S118" s="29">
        <v>1000208</v>
      </c>
      <c r="T118" s="29">
        <v>605877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</row>
    <row r="119" spans="1:237" ht="23.25" customHeight="1" x14ac:dyDescent="0.25">
      <c r="A119" s="40"/>
      <c r="B119" s="41"/>
      <c r="C119" s="66"/>
      <c r="D119" s="54"/>
      <c r="E119" s="106" t="s">
        <v>144</v>
      </c>
      <c r="F119" s="107"/>
      <c r="G119" s="16"/>
      <c r="H119" s="28">
        <f t="shared" si="66"/>
        <v>28952738</v>
      </c>
      <c r="I119" s="29">
        <v>10738931</v>
      </c>
      <c r="J119" s="29">
        <v>1326955</v>
      </c>
      <c r="K119" s="29">
        <v>1310555</v>
      </c>
      <c r="L119" s="29">
        <v>82168</v>
      </c>
      <c r="M119" s="29">
        <v>196907</v>
      </c>
      <c r="N119" s="29">
        <v>135624</v>
      </c>
      <c r="O119" s="29">
        <v>448195</v>
      </c>
      <c r="P119" s="29">
        <v>8203483</v>
      </c>
      <c r="Q119" s="29">
        <v>4897392</v>
      </c>
      <c r="R119" s="29">
        <v>1020135</v>
      </c>
      <c r="S119" s="29">
        <v>275836</v>
      </c>
      <c r="T119" s="29">
        <v>316557</v>
      </c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</row>
    <row r="120" spans="1:237" ht="21" customHeight="1" x14ac:dyDescent="0.25">
      <c r="A120" s="52"/>
      <c r="B120" s="41"/>
      <c r="C120" s="66"/>
      <c r="D120" s="54"/>
      <c r="E120" s="106" t="s">
        <v>0</v>
      </c>
      <c r="F120" s="107"/>
      <c r="G120" s="16"/>
      <c r="H120" s="28">
        <f t="shared" si="66"/>
        <v>59218464</v>
      </c>
      <c r="I120" s="29">
        <v>21589842</v>
      </c>
      <c r="J120" s="29">
        <v>2380778</v>
      </c>
      <c r="K120" s="29">
        <v>379262</v>
      </c>
      <c r="L120" s="29">
        <v>1418879</v>
      </c>
      <c r="M120" s="29">
        <v>96974</v>
      </c>
      <c r="N120" s="29">
        <v>655905</v>
      </c>
      <c r="O120" s="29">
        <v>4780890</v>
      </c>
      <c r="P120" s="29">
        <v>20889246</v>
      </c>
      <c r="Q120" s="29">
        <v>5552600</v>
      </c>
      <c r="R120" s="29">
        <v>1376484</v>
      </c>
      <c r="S120" s="29">
        <v>63502</v>
      </c>
      <c r="T120" s="29">
        <v>34102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</row>
    <row r="121" spans="1:237" ht="33" customHeight="1" x14ac:dyDescent="0.25">
      <c r="A121" s="52"/>
      <c r="B121" s="41"/>
      <c r="C121" s="66"/>
      <c r="D121" s="54"/>
      <c r="E121" s="106" t="s">
        <v>1</v>
      </c>
      <c r="F121" s="107"/>
      <c r="G121" s="16"/>
      <c r="H121" s="28">
        <f t="shared" si="66"/>
        <v>34269544</v>
      </c>
      <c r="I121" s="29">
        <v>11878075</v>
      </c>
      <c r="J121" s="29">
        <v>1361471</v>
      </c>
      <c r="K121" s="29">
        <v>401669</v>
      </c>
      <c r="L121" s="29">
        <v>60258</v>
      </c>
      <c r="M121" s="29">
        <v>216048</v>
      </c>
      <c r="N121" s="29">
        <v>374028</v>
      </c>
      <c r="O121" s="29">
        <v>1457358</v>
      </c>
      <c r="P121" s="29">
        <v>16666075</v>
      </c>
      <c r="Q121" s="29">
        <v>1232699</v>
      </c>
      <c r="R121" s="29">
        <v>243659</v>
      </c>
      <c r="S121" s="29">
        <v>163425</v>
      </c>
      <c r="T121" s="29">
        <v>214779</v>
      </c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</row>
    <row r="122" spans="1:237" ht="18.75" customHeight="1" x14ac:dyDescent="0.25">
      <c r="A122" s="40"/>
      <c r="B122" s="41"/>
      <c r="C122" s="66"/>
      <c r="D122" s="123" t="s">
        <v>145</v>
      </c>
      <c r="E122" s="123"/>
      <c r="F122" s="124"/>
      <c r="G122" s="16"/>
      <c r="H122" s="48">
        <f>SUM(H123:H126)</f>
        <v>7034637</v>
      </c>
      <c r="I122" s="48">
        <f t="shared" ref="I122:P122" si="67">SUM(I123:I126)</f>
        <v>1415043</v>
      </c>
      <c r="J122" s="48">
        <f t="shared" si="67"/>
        <v>786404</v>
      </c>
      <c r="K122" s="48">
        <f t="shared" si="67"/>
        <v>285893</v>
      </c>
      <c r="L122" s="48">
        <f t="shared" si="67"/>
        <v>538728</v>
      </c>
      <c r="M122" s="48">
        <f t="shared" si="67"/>
        <v>1043866</v>
      </c>
      <c r="N122" s="48">
        <f t="shared" si="67"/>
        <v>227066</v>
      </c>
      <c r="O122" s="48">
        <f t="shared" si="67"/>
        <v>169458</v>
      </c>
      <c r="P122" s="48">
        <f t="shared" si="67"/>
        <v>1579555</v>
      </c>
      <c r="Q122" s="48">
        <f>SUM(Q123:Q126)</f>
        <v>637819</v>
      </c>
      <c r="R122" s="48">
        <f>SUM(R123:R126)</f>
        <v>239373</v>
      </c>
      <c r="S122" s="48">
        <f>SUM(S123:S126)</f>
        <v>105189</v>
      </c>
      <c r="T122" s="48">
        <f>SUM(T123:T126)</f>
        <v>6243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</row>
    <row r="123" spans="1:237" ht="18" customHeight="1" x14ac:dyDescent="0.25">
      <c r="A123" s="40"/>
      <c r="B123" s="50"/>
      <c r="C123" s="66"/>
      <c r="D123" s="54"/>
      <c r="E123" s="60" t="s">
        <v>146</v>
      </c>
      <c r="F123" s="61"/>
      <c r="G123" s="16"/>
      <c r="H123" s="28">
        <f t="shared" ref="H123:H126" si="68">SUM(I123:T123)</f>
        <v>1641850</v>
      </c>
      <c r="I123" s="64">
        <v>0</v>
      </c>
      <c r="J123" s="29">
        <v>582100</v>
      </c>
      <c r="K123" s="29">
        <v>80500</v>
      </c>
      <c r="L123" s="29">
        <v>88500</v>
      </c>
      <c r="M123" s="29">
        <v>65100</v>
      </c>
      <c r="N123" s="29">
        <v>64250</v>
      </c>
      <c r="O123" s="29">
        <v>20000</v>
      </c>
      <c r="P123" s="29">
        <v>594100</v>
      </c>
      <c r="Q123" s="29">
        <v>49100</v>
      </c>
      <c r="R123" s="29">
        <v>49100</v>
      </c>
      <c r="S123" s="29">
        <v>49100</v>
      </c>
      <c r="T123" s="64">
        <v>0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</row>
    <row r="124" spans="1:237" ht="18" customHeight="1" x14ac:dyDescent="0.25">
      <c r="A124" s="40"/>
      <c r="B124" s="50"/>
      <c r="C124" s="50"/>
      <c r="D124" s="50"/>
      <c r="E124" s="60" t="s">
        <v>147</v>
      </c>
      <c r="F124" s="61"/>
      <c r="G124" s="16"/>
      <c r="H124" s="28">
        <f t="shared" si="68"/>
        <v>1307282</v>
      </c>
      <c r="I124" s="29">
        <v>414074</v>
      </c>
      <c r="J124" s="64">
        <v>0</v>
      </c>
      <c r="K124" s="64">
        <v>0</v>
      </c>
      <c r="L124" s="64">
        <v>0</v>
      </c>
      <c r="M124" s="29">
        <v>345028</v>
      </c>
      <c r="N124" s="64">
        <v>0</v>
      </c>
      <c r="O124" s="64">
        <v>0</v>
      </c>
      <c r="P124" s="64">
        <v>0</v>
      </c>
      <c r="Q124" s="29">
        <v>440954</v>
      </c>
      <c r="R124" s="29">
        <v>55315</v>
      </c>
      <c r="S124" s="29">
        <v>51911</v>
      </c>
      <c r="T124" s="64">
        <v>0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</row>
    <row r="125" spans="1:237" ht="18" customHeight="1" x14ac:dyDescent="0.25">
      <c r="A125" s="40"/>
      <c r="B125" s="41"/>
      <c r="C125" s="50"/>
      <c r="D125" s="50"/>
      <c r="E125" s="60" t="s">
        <v>148</v>
      </c>
      <c r="F125" s="61"/>
      <c r="G125" s="16"/>
      <c r="H125" s="28">
        <f t="shared" si="68"/>
        <v>1144900</v>
      </c>
      <c r="I125" s="29">
        <v>235000</v>
      </c>
      <c r="J125" s="29">
        <v>138500</v>
      </c>
      <c r="K125" s="29">
        <v>118300</v>
      </c>
      <c r="L125" s="29">
        <v>86500</v>
      </c>
      <c r="M125" s="29">
        <v>16700</v>
      </c>
      <c r="N125" s="29">
        <v>17900</v>
      </c>
      <c r="O125" s="29">
        <v>22300</v>
      </c>
      <c r="P125" s="29">
        <v>241100</v>
      </c>
      <c r="Q125" s="29">
        <v>141300</v>
      </c>
      <c r="R125" s="29">
        <v>126300</v>
      </c>
      <c r="S125" s="29">
        <v>500</v>
      </c>
      <c r="T125" s="29">
        <v>500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</row>
    <row r="126" spans="1:237" ht="26.25" customHeight="1" x14ac:dyDescent="0.25">
      <c r="A126" s="40"/>
      <c r="B126" s="41"/>
      <c r="C126" s="66"/>
      <c r="D126" s="54"/>
      <c r="E126" s="106" t="s">
        <v>149</v>
      </c>
      <c r="F126" s="107"/>
      <c r="G126" s="16"/>
      <c r="H126" s="28">
        <f t="shared" si="68"/>
        <v>2940605</v>
      </c>
      <c r="I126" s="29">
        <v>765969</v>
      </c>
      <c r="J126" s="29">
        <v>65804</v>
      </c>
      <c r="K126" s="29">
        <v>87093</v>
      </c>
      <c r="L126" s="29">
        <v>363728</v>
      </c>
      <c r="M126" s="29">
        <v>617038</v>
      </c>
      <c r="N126" s="29">
        <v>144916</v>
      </c>
      <c r="O126" s="29">
        <v>127158</v>
      </c>
      <c r="P126" s="29">
        <v>744355</v>
      </c>
      <c r="Q126" s="29">
        <v>6465</v>
      </c>
      <c r="R126" s="29">
        <v>8658</v>
      </c>
      <c r="S126" s="29">
        <v>3678</v>
      </c>
      <c r="T126" s="29">
        <v>5743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</row>
    <row r="127" spans="1:237" ht="24.75" customHeight="1" x14ac:dyDescent="0.25">
      <c r="A127" s="40"/>
      <c r="B127" s="41"/>
      <c r="C127" s="66"/>
      <c r="D127" s="123" t="s">
        <v>150</v>
      </c>
      <c r="E127" s="123"/>
      <c r="F127" s="124"/>
      <c r="G127" s="16"/>
      <c r="H127" s="48">
        <f>SUM(H128:H137)</f>
        <v>11997572</v>
      </c>
      <c r="I127" s="48">
        <f t="shared" ref="I127:J127" si="69">SUM(I128:I137)</f>
        <v>472957</v>
      </c>
      <c r="J127" s="48">
        <f t="shared" si="69"/>
        <v>2196044</v>
      </c>
      <c r="K127" s="48">
        <f>SUM(K128:K137)</f>
        <v>1416260</v>
      </c>
      <c r="L127" s="48">
        <f t="shared" ref="L127:T127" si="70">SUM(L128:L137)</f>
        <v>610218</v>
      </c>
      <c r="M127" s="48">
        <f t="shared" si="70"/>
        <v>713523</v>
      </c>
      <c r="N127" s="48">
        <f t="shared" si="70"/>
        <v>1146480</v>
      </c>
      <c r="O127" s="48">
        <f t="shared" si="70"/>
        <v>1129257</v>
      </c>
      <c r="P127" s="48">
        <f t="shared" si="70"/>
        <v>468036</v>
      </c>
      <c r="Q127" s="48">
        <f t="shared" si="70"/>
        <v>2084162</v>
      </c>
      <c r="R127" s="48">
        <f t="shared" si="70"/>
        <v>955919</v>
      </c>
      <c r="S127" s="48">
        <f t="shared" si="70"/>
        <v>416129</v>
      </c>
      <c r="T127" s="48">
        <f t="shared" si="70"/>
        <v>388587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</row>
    <row r="128" spans="1:237" ht="19.5" customHeight="1" x14ac:dyDescent="0.25">
      <c r="A128" s="40"/>
      <c r="B128" s="41"/>
      <c r="C128" s="66"/>
      <c r="D128" s="51"/>
      <c r="E128" s="60" t="s">
        <v>2</v>
      </c>
      <c r="F128" s="67"/>
      <c r="G128" s="16"/>
      <c r="H128" s="28">
        <f t="shared" ref="H128:H140" si="71">SUM(I128:T128)</f>
        <v>4211406</v>
      </c>
      <c r="I128" s="29">
        <v>153102</v>
      </c>
      <c r="J128" s="29">
        <v>546465</v>
      </c>
      <c r="K128" s="29">
        <v>540549</v>
      </c>
      <c r="L128" s="29">
        <v>206192</v>
      </c>
      <c r="M128" s="29">
        <v>204394</v>
      </c>
      <c r="N128" s="29">
        <v>676565</v>
      </c>
      <c r="O128" s="29">
        <v>708648</v>
      </c>
      <c r="P128" s="29">
        <v>69376</v>
      </c>
      <c r="Q128" s="29">
        <v>530959</v>
      </c>
      <c r="R128" s="29">
        <v>319949</v>
      </c>
      <c r="S128" s="29">
        <v>131152</v>
      </c>
      <c r="T128" s="29">
        <v>124055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</row>
    <row r="129" spans="1:237" ht="19.5" customHeight="1" x14ac:dyDescent="0.25">
      <c r="A129" s="40"/>
      <c r="B129" s="41"/>
      <c r="C129" s="66"/>
      <c r="D129" s="51"/>
      <c r="E129" s="60" t="s">
        <v>3</v>
      </c>
      <c r="F129" s="67"/>
      <c r="G129" s="16"/>
      <c r="H129" s="28">
        <f t="shared" si="71"/>
        <v>1412455</v>
      </c>
      <c r="I129" s="29">
        <v>82598</v>
      </c>
      <c r="J129" s="29">
        <v>227551</v>
      </c>
      <c r="K129" s="29">
        <v>123738</v>
      </c>
      <c r="L129" s="29">
        <v>65539</v>
      </c>
      <c r="M129" s="29">
        <v>95758</v>
      </c>
      <c r="N129" s="29">
        <v>126336</v>
      </c>
      <c r="O129" s="29">
        <v>143907</v>
      </c>
      <c r="P129" s="29">
        <v>136808</v>
      </c>
      <c r="Q129" s="29">
        <v>132645</v>
      </c>
      <c r="R129" s="29">
        <v>141755</v>
      </c>
      <c r="S129" s="29">
        <v>82988</v>
      </c>
      <c r="T129" s="29">
        <v>52832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</row>
    <row r="130" spans="1:237" ht="19.5" customHeight="1" x14ac:dyDescent="0.25">
      <c r="A130" s="40"/>
      <c r="B130" s="41"/>
      <c r="C130" s="66"/>
      <c r="D130" s="51"/>
      <c r="E130" s="60" t="s">
        <v>4</v>
      </c>
      <c r="F130" s="67"/>
      <c r="G130" s="16"/>
      <c r="H130" s="28">
        <f t="shared" si="71"/>
        <v>1432849</v>
      </c>
      <c r="I130" s="29">
        <v>42246</v>
      </c>
      <c r="J130" s="29">
        <v>491244</v>
      </c>
      <c r="K130" s="29">
        <v>181530</v>
      </c>
      <c r="L130" s="29">
        <v>16013</v>
      </c>
      <c r="M130" s="29">
        <v>13080</v>
      </c>
      <c r="N130" s="29">
        <v>46632</v>
      </c>
      <c r="O130" s="29">
        <v>23857</v>
      </c>
      <c r="P130" s="29">
        <v>89387</v>
      </c>
      <c r="Q130" s="29">
        <v>239994</v>
      </c>
      <c r="R130" s="29">
        <v>242439</v>
      </c>
      <c r="S130" s="29">
        <v>32756</v>
      </c>
      <c r="T130" s="29">
        <v>13671</v>
      </c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</row>
    <row r="131" spans="1:237" ht="19.5" customHeight="1" x14ac:dyDescent="0.25">
      <c r="A131" s="40"/>
      <c r="B131" s="41"/>
      <c r="C131" s="66"/>
      <c r="D131" s="51"/>
      <c r="E131" s="60" t="s">
        <v>5</v>
      </c>
      <c r="F131" s="67"/>
      <c r="G131" s="16"/>
      <c r="H131" s="28">
        <f t="shared" si="71"/>
        <v>1287645</v>
      </c>
      <c r="I131" s="29">
        <v>122956</v>
      </c>
      <c r="J131" s="29">
        <v>337111</v>
      </c>
      <c r="K131" s="29">
        <v>54715</v>
      </c>
      <c r="L131" s="29">
        <v>8523</v>
      </c>
      <c r="M131" s="29">
        <v>14761</v>
      </c>
      <c r="N131" s="29">
        <v>32735</v>
      </c>
      <c r="O131" s="29">
        <v>31413</v>
      </c>
      <c r="P131" s="29">
        <v>80114</v>
      </c>
      <c r="Q131" s="29">
        <v>319317</v>
      </c>
      <c r="R131" s="29">
        <v>79237</v>
      </c>
      <c r="S131" s="29">
        <v>91126</v>
      </c>
      <c r="T131" s="29">
        <v>115637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</row>
    <row r="132" spans="1:237" ht="19.5" customHeight="1" x14ac:dyDescent="0.25">
      <c r="A132" s="40"/>
      <c r="B132" s="41"/>
      <c r="C132" s="66"/>
      <c r="D132" s="51"/>
      <c r="E132" s="60" t="s">
        <v>6</v>
      </c>
      <c r="F132" s="67"/>
      <c r="G132" s="16"/>
      <c r="H132" s="28">
        <f t="shared" si="71"/>
        <v>1822153</v>
      </c>
      <c r="I132" s="29">
        <v>24360</v>
      </c>
      <c r="J132" s="29">
        <v>136400</v>
      </c>
      <c r="K132" s="29">
        <v>252456</v>
      </c>
      <c r="L132" s="29">
        <v>264628</v>
      </c>
      <c r="M132" s="29">
        <v>264766</v>
      </c>
      <c r="N132" s="29">
        <v>162328</v>
      </c>
      <c r="O132" s="29">
        <v>63314</v>
      </c>
      <c r="P132" s="29">
        <v>41829</v>
      </c>
      <c r="Q132" s="29">
        <v>487226</v>
      </c>
      <c r="R132" s="29">
        <v>45547</v>
      </c>
      <c r="S132" s="29">
        <v>42405</v>
      </c>
      <c r="T132" s="29">
        <v>36894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</row>
    <row r="133" spans="1:237" ht="19.5" customHeight="1" x14ac:dyDescent="0.25">
      <c r="A133" s="40"/>
      <c r="B133" s="41"/>
      <c r="C133" s="66"/>
      <c r="D133" s="51"/>
      <c r="E133" s="60" t="s">
        <v>7</v>
      </c>
      <c r="F133" s="67"/>
      <c r="G133" s="16"/>
      <c r="H133" s="28">
        <f t="shared" si="71"/>
        <v>590139</v>
      </c>
      <c r="I133" s="29">
        <v>15209</v>
      </c>
      <c r="J133" s="29">
        <v>217168</v>
      </c>
      <c r="K133" s="29">
        <v>31257</v>
      </c>
      <c r="L133" s="29">
        <v>3410</v>
      </c>
      <c r="M133" s="29">
        <v>6479</v>
      </c>
      <c r="N133" s="29">
        <v>11779</v>
      </c>
      <c r="O133" s="29">
        <v>38263</v>
      </c>
      <c r="P133" s="29">
        <v>18669</v>
      </c>
      <c r="Q133" s="29">
        <v>165669</v>
      </c>
      <c r="R133" s="29">
        <v>26938</v>
      </c>
      <c r="S133" s="29">
        <v>23687</v>
      </c>
      <c r="T133" s="29">
        <v>31611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</row>
    <row r="134" spans="1:237" ht="19.5" customHeight="1" x14ac:dyDescent="0.25">
      <c r="A134" s="25"/>
      <c r="B134" s="41"/>
      <c r="C134" s="41"/>
      <c r="D134" s="54"/>
      <c r="E134" s="60" t="s">
        <v>8</v>
      </c>
      <c r="F134" s="61"/>
      <c r="G134" s="16"/>
      <c r="H134" s="28">
        <f t="shared" si="71"/>
        <v>183579</v>
      </c>
      <c r="I134" s="29">
        <v>21906</v>
      </c>
      <c r="J134" s="29">
        <v>46529</v>
      </c>
      <c r="K134" s="29">
        <v>23173</v>
      </c>
      <c r="L134" s="29">
        <v>7718</v>
      </c>
      <c r="M134" s="29">
        <v>11810</v>
      </c>
      <c r="N134" s="29">
        <v>16192</v>
      </c>
      <c r="O134" s="29">
        <v>14132</v>
      </c>
      <c r="P134" s="29">
        <v>7697</v>
      </c>
      <c r="Q134" s="29">
        <v>34422</v>
      </c>
      <c r="R134" s="64">
        <v>0</v>
      </c>
      <c r="S134" s="64">
        <v>0</v>
      </c>
      <c r="T134" s="64">
        <v>0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</row>
    <row r="135" spans="1:237" ht="19.5" customHeight="1" x14ac:dyDescent="0.25">
      <c r="A135" s="25"/>
      <c r="B135" s="41"/>
      <c r="C135" s="41"/>
      <c r="D135" s="54"/>
      <c r="E135" s="60" t="s">
        <v>151</v>
      </c>
      <c r="F135" s="61"/>
      <c r="G135" s="16"/>
      <c r="H135" s="28">
        <f t="shared" si="71"/>
        <v>510331</v>
      </c>
      <c r="I135" s="29">
        <v>2246</v>
      </c>
      <c r="J135" s="29">
        <v>154837</v>
      </c>
      <c r="K135" s="29">
        <v>35519</v>
      </c>
      <c r="L135" s="29">
        <v>16383</v>
      </c>
      <c r="M135" s="29">
        <v>12041</v>
      </c>
      <c r="N135" s="29">
        <v>13415</v>
      </c>
      <c r="O135" s="29">
        <v>70478</v>
      </c>
      <c r="P135" s="29">
        <v>6300</v>
      </c>
      <c r="Q135" s="29">
        <v>168729</v>
      </c>
      <c r="R135" s="29">
        <v>7787</v>
      </c>
      <c r="S135" s="29">
        <v>10419</v>
      </c>
      <c r="T135" s="29">
        <v>12177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</row>
    <row r="136" spans="1:237" ht="19.5" customHeight="1" x14ac:dyDescent="0.25">
      <c r="A136" s="40"/>
      <c r="B136" s="41"/>
      <c r="C136" s="41"/>
      <c r="D136" s="54"/>
      <c r="E136" s="60" t="s">
        <v>152</v>
      </c>
      <c r="F136" s="61"/>
      <c r="G136" s="16"/>
      <c r="H136" s="28">
        <f t="shared" si="71"/>
        <v>328167</v>
      </c>
      <c r="I136" s="29">
        <v>7401</v>
      </c>
      <c r="J136" s="29">
        <v>24719</v>
      </c>
      <c r="K136" s="29">
        <v>162842</v>
      </c>
      <c r="L136" s="29">
        <v>11331</v>
      </c>
      <c r="M136" s="29">
        <v>19803</v>
      </c>
      <c r="N136" s="29">
        <v>9558</v>
      </c>
      <c r="O136" s="29">
        <v>23561</v>
      </c>
      <c r="P136" s="29">
        <v>13301</v>
      </c>
      <c r="Q136" s="29">
        <v>5201</v>
      </c>
      <c r="R136" s="29">
        <v>49124</v>
      </c>
      <c r="S136" s="29">
        <v>663</v>
      </c>
      <c r="T136" s="29">
        <v>663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</row>
    <row r="137" spans="1:237" ht="19.5" customHeight="1" x14ac:dyDescent="0.25">
      <c r="A137" s="40"/>
      <c r="B137" s="26"/>
      <c r="C137" s="41"/>
      <c r="D137" s="54"/>
      <c r="E137" s="60" t="s">
        <v>153</v>
      </c>
      <c r="F137" s="61"/>
      <c r="G137" s="16"/>
      <c r="H137" s="28">
        <f t="shared" si="71"/>
        <v>218848</v>
      </c>
      <c r="I137" s="29">
        <v>933</v>
      </c>
      <c r="J137" s="29">
        <v>14020</v>
      </c>
      <c r="K137" s="29">
        <v>10481</v>
      </c>
      <c r="L137" s="29">
        <v>10481</v>
      </c>
      <c r="M137" s="29">
        <v>70631</v>
      </c>
      <c r="N137" s="29">
        <v>50940</v>
      </c>
      <c r="O137" s="29">
        <v>11684</v>
      </c>
      <c r="P137" s="29">
        <v>4555</v>
      </c>
      <c r="Q137" s="64">
        <v>0</v>
      </c>
      <c r="R137" s="29">
        <v>43143</v>
      </c>
      <c r="S137" s="29">
        <v>933</v>
      </c>
      <c r="T137" s="29">
        <v>1047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</row>
    <row r="138" spans="1:237" ht="19.5" customHeight="1" x14ac:dyDescent="0.25">
      <c r="A138" s="40"/>
      <c r="B138" s="26"/>
      <c r="C138" s="123" t="s">
        <v>154</v>
      </c>
      <c r="D138" s="123"/>
      <c r="E138" s="123"/>
      <c r="F138" s="124"/>
      <c r="G138" s="16"/>
      <c r="H138" s="28">
        <f t="shared" si="71"/>
        <v>1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29">
        <v>1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</row>
    <row r="139" spans="1:237" s="49" customFormat="1" ht="19.5" customHeight="1" x14ac:dyDescent="0.25">
      <c r="A139" s="40"/>
      <c r="B139" s="51"/>
      <c r="C139" s="123" t="s">
        <v>155</v>
      </c>
      <c r="D139" s="123"/>
      <c r="E139" s="123"/>
      <c r="F139" s="124"/>
      <c r="G139" s="16"/>
      <c r="H139" s="28">
        <f t="shared" si="71"/>
        <v>21049879</v>
      </c>
      <c r="I139" s="29">
        <v>2763640</v>
      </c>
      <c r="J139" s="29">
        <v>2983853</v>
      </c>
      <c r="K139" s="29">
        <v>2822789</v>
      </c>
      <c r="L139" s="29">
        <v>1255526</v>
      </c>
      <c r="M139" s="29">
        <v>2010851</v>
      </c>
      <c r="N139" s="29">
        <v>2208097</v>
      </c>
      <c r="O139" s="29">
        <v>2060471</v>
      </c>
      <c r="P139" s="29">
        <v>2125864</v>
      </c>
      <c r="Q139" s="29">
        <v>1751151</v>
      </c>
      <c r="R139" s="29">
        <v>86560</v>
      </c>
      <c r="S139" s="29">
        <v>81856</v>
      </c>
      <c r="T139" s="29">
        <v>899221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</row>
    <row r="140" spans="1:237" ht="47.25" customHeight="1" x14ac:dyDescent="0.25">
      <c r="A140" s="40"/>
      <c r="B140" s="51"/>
      <c r="C140" s="123" t="s">
        <v>156</v>
      </c>
      <c r="D140" s="123"/>
      <c r="E140" s="123"/>
      <c r="F140" s="124"/>
      <c r="G140" s="16"/>
      <c r="H140" s="28">
        <f t="shared" si="71"/>
        <v>1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29">
        <v>1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</row>
    <row r="141" spans="1:237" x14ac:dyDescent="0.2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</row>
    <row r="142" spans="1:237" x14ac:dyDescent="0.2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</row>
    <row r="143" spans="1:237" s="22" customFormat="1" ht="21.75" customHeight="1" x14ac:dyDescent="0.25">
      <c r="A143" s="23"/>
      <c r="B143" s="121" t="s">
        <v>157</v>
      </c>
      <c r="C143" s="121"/>
      <c r="D143" s="121"/>
      <c r="E143" s="121"/>
      <c r="F143" s="122"/>
      <c r="G143" s="69"/>
      <c r="H143" s="47">
        <f>H144+H147</f>
        <v>112700000</v>
      </c>
      <c r="I143" s="47">
        <f t="shared" ref="I143:T143" si="72">I144+I147</f>
        <v>9300000</v>
      </c>
      <c r="J143" s="47">
        <f t="shared" si="72"/>
        <v>11550000</v>
      </c>
      <c r="K143" s="47">
        <f t="shared" si="72"/>
        <v>11625000</v>
      </c>
      <c r="L143" s="47">
        <f t="shared" si="72"/>
        <v>10875000</v>
      </c>
      <c r="M143" s="47">
        <f t="shared" si="72"/>
        <v>8137500</v>
      </c>
      <c r="N143" s="47">
        <f t="shared" si="72"/>
        <v>7875000</v>
      </c>
      <c r="O143" s="47">
        <f t="shared" si="72"/>
        <v>8137500</v>
      </c>
      <c r="P143" s="47">
        <f t="shared" si="72"/>
        <v>8137500</v>
      </c>
      <c r="Q143" s="47">
        <f t="shared" si="72"/>
        <v>7875000</v>
      </c>
      <c r="R143" s="47">
        <f t="shared" si="72"/>
        <v>8137500</v>
      </c>
      <c r="S143" s="47">
        <f t="shared" si="72"/>
        <v>7875000</v>
      </c>
      <c r="T143" s="47">
        <f t="shared" si="72"/>
        <v>13175000</v>
      </c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</row>
    <row r="144" spans="1:237" ht="21.75" customHeight="1" x14ac:dyDescent="0.25">
      <c r="A144" s="40"/>
      <c r="B144" s="70"/>
      <c r="C144" s="130" t="s">
        <v>158</v>
      </c>
      <c r="D144" s="130"/>
      <c r="E144" s="130"/>
      <c r="F144" s="131"/>
      <c r="G144" s="16"/>
      <c r="H144" s="37">
        <f>SUM(H145:H146)</f>
        <v>112700000</v>
      </c>
      <c r="I144" s="37">
        <f t="shared" ref="I144:T144" si="73">SUM(I145:I146)</f>
        <v>9300000</v>
      </c>
      <c r="J144" s="37">
        <f t="shared" si="73"/>
        <v>11550000</v>
      </c>
      <c r="K144" s="37">
        <f t="shared" si="73"/>
        <v>11625000</v>
      </c>
      <c r="L144" s="37">
        <f t="shared" si="73"/>
        <v>10875000</v>
      </c>
      <c r="M144" s="37">
        <f t="shared" si="73"/>
        <v>8137500</v>
      </c>
      <c r="N144" s="37">
        <f t="shared" si="73"/>
        <v>7875000</v>
      </c>
      <c r="O144" s="37">
        <f t="shared" si="73"/>
        <v>8137500</v>
      </c>
      <c r="P144" s="37">
        <f t="shared" si="73"/>
        <v>8137500</v>
      </c>
      <c r="Q144" s="37">
        <f t="shared" si="73"/>
        <v>7875000</v>
      </c>
      <c r="R144" s="37">
        <f t="shared" si="73"/>
        <v>8137500</v>
      </c>
      <c r="S144" s="37">
        <f t="shared" si="73"/>
        <v>7875000</v>
      </c>
      <c r="T144" s="37">
        <f t="shared" si="73"/>
        <v>13175000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</row>
    <row r="145" spans="1:237" ht="29.25" customHeight="1" x14ac:dyDescent="0.25">
      <c r="A145" s="40"/>
      <c r="B145" s="70"/>
      <c r="C145" s="71"/>
      <c r="D145" s="106" t="s">
        <v>159</v>
      </c>
      <c r="E145" s="106"/>
      <c r="F145" s="107"/>
      <c r="G145" s="16"/>
      <c r="H145" s="28">
        <f t="shared" ref="H145:H146" si="74">SUM(I145:T145)</f>
        <v>112700000</v>
      </c>
      <c r="I145" s="29">
        <v>9300000</v>
      </c>
      <c r="J145" s="29">
        <v>11550000</v>
      </c>
      <c r="K145" s="29">
        <v>11625000</v>
      </c>
      <c r="L145" s="29">
        <v>10875000</v>
      </c>
      <c r="M145" s="29">
        <v>8137500</v>
      </c>
      <c r="N145" s="29">
        <v>7875000</v>
      </c>
      <c r="O145" s="29">
        <v>8137500</v>
      </c>
      <c r="P145" s="29">
        <v>8137500</v>
      </c>
      <c r="Q145" s="29">
        <v>7875000</v>
      </c>
      <c r="R145" s="29">
        <v>8137500</v>
      </c>
      <c r="S145" s="29">
        <v>7875000</v>
      </c>
      <c r="T145" s="29">
        <v>13175000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</row>
    <row r="146" spans="1:237" ht="19.5" customHeight="1" x14ac:dyDescent="0.25">
      <c r="A146" s="40"/>
      <c r="B146" s="70"/>
      <c r="C146" s="71"/>
      <c r="D146" s="106" t="s">
        <v>160</v>
      </c>
      <c r="E146" s="106"/>
      <c r="F146" s="107"/>
      <c r="G146" s="16"/>
      <c r="H146" s="64">
        <f t="shared" si="74"/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</row>
    <row r="147" spans="1:237" ht="47.25" customHeight="1" x14ac:dyDescent="0.25">
      <c r="A147" s="40"/>
      <c r="B147" s="70"/>
      <c r="C147" s="123" t="s">
        <v>161</v>
      </c>
      <c r="D147" s="123"/>
      <c r="E147" s="123"/>
      <c r="F147" s="124"/>
      <c r="G147" s="16"/>
      <c r="H147" s="72">
        <f>SUM(I147:T147)</f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</row>
    <row r="148" spans="1:237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</row>
    <row r="149" spans="1:237" s="22" customFormat="1" ht="28.5" customHeight="1" x14ac:dyDescent="0.25">
      <c r="A149" s="23"/>
      <c r="B149" s="121" t="s">
        <v>162</v>
      </c>
      <c r="C149" s="121"/>
      <c r="D149" s="121"/>
      <c r="E149" s="121"/>
      <c r="F149" s="122"/>
      <c r="G149" s="69"/>
      <c r="H149" s="47">
        <f>H150+H155+H156+H157</f>
        <v>17443091</v>
      </c>
      <c r="I149" s="47">
        <f t="shared" ref="I149:T149" si="75">I150+I155+I156+I157</f>
        <v>543015</v>
      </c>
      <c r="J149" s="47">
        <f t="shared" si="75"/>
        <v>707309</v>
      </c>
      <c r="K149" s="47">
        <f t="shared" si="75"/>
        <v>559901</v>
      </c>
      <c r="L149" s="47">
        <f t="shared" si="75"/>
        <v>665291</v>
      </c>
      <c r="M149" s="47">
        <f t="shared" si="75"/>
        <v>589320</v>
      </c>
      <c r="N149" s="47">
        <f t="shared" si="75"/>
        <v>2443269</v>
      </c>
      <c r="O149" s="47">
        <f t="shared" si="75"/>
        <v>470111</v>
      </c>
      <c r="P149" s="47">
        <f t="shared" si="75"/>
        <v>3835595</v>
      </c>
      <c r="Q149" s="47">
        <f t="shared" si="75"/>
        <v>671110</v>
      </c>
      <c r="R149" s="47">
        <f t="shared" si="75"/>
        <v>1175991</v>
      </c>
      <c r="S149" s="47">
        <f t="shared" si="75"/>
        <v>1881619</v>
      </c>
      <c r="T149" s="47">
        <f t="shared" si="75"/>
        <v>3900560</v>
      </c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</row>
    <row r="150" spans="1:237" s="22" customFormat="1" ht="22.5" customHeight="1" x14ac:dyDescent="0.25">
      <c r="A150" s="40"/>
      <c r="B150" s="41"/>
      <c r="C150" s="123" t="s">
        <v>163</v>
      </c>
      <c r="D150" s="123"/>
      <c r="E150" s="123"/>
      <c r="F150" s="124"/>
      <c r="G150" s="21"/>
      <c r="H150" s="34">
        <f>SUM(H151:H154)</f>
        <v>17342958</v>
      </c>
      <c r="I150" s="34">
        <f t="shared" ref="I150:T150" si="76">SUM(I151:I154)</f>
        <v>529653</v>
      </c>
      <c r="J150" s="34">
        <f t="shared" si="76"/>
        <v>682461</v>
      </c>
      <c r="K150" s="34">
        <f t="shared" si="76"/>
        <v>548647</v>
      </c>
      <c r="L150" s="34">
        <f t="shared" si="76"/>
        <v>659302</v>
      </c>
      <c r="M150" s="34">
        <f t="shared" si="76"/>
        <v>580280</v>
      </c>
      <c r="N150" s="34">
        <f t="shared" si="76"/>
        <v>2437107</v>
      </c>
      <c r="O150" s="34">
        <f t="shared" si="76"/>
        <v>467298</v>
      </c>
      <c r="P150" s="34">
        <f t="shared" si="76"/>
        <v>3826492</v>
      </c>
      <c r="Q150" s="34">
        <f t="shared" si="76"/>
        <v>663263</v>
      </c>
      <c r="R150" s="34">
        <f t="shared" si="76"/>
        <v>1173349</v>
      </c>
      <c r="S150" s="34">
        <f t="shared" si="76"/>
        <v>1878817</v>
      </c>
      <c r="T150" s="34">
        <f t="shared" si="76"/>
        <v>3896289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</row>
    <row r="151" spans="1:237" s="22" customFormat="1" ht="21" customHeight="1" x14ac:dyDescent="0.25">
      <c r="A151" s="40"/>
      <c r="B151" s="41"/>
      <c r="C151" s="41"/>
      <c r="D151" s="106" t="s">
        <v>164</v>
      </c>
      <c r="E151" s="106"/>
      <c r="F151" s="107"/>
      <c r="G151" s="31"/>
      <c r="H151" s="32">
        <f>SUM(I151:T151)</f>
        <v>10832107</v>
      </c>
      <c r="I151" s="33">
        <v>528493</v>
      </c>
      <c r="J151" s="33">
        <v>674081</v>
      </c>
      <c r="K151" s="33">
        <v>540455</v>
      </c>
      <c r="L151" s="33">
        <v>654088</v>
      </c>
      <c r="M151" s="33">
        <v>576300</v>
      </c>
      <c r="N151" s="33">
        <v>1971475</v>
      </c>
      <c r="O151" s="33">
        <v>459897</v>
      </c>
      <c r="P151" s="33">
        <v>582521</v>
      </c>
      <c r="Q151" s="33">
        <v>630563</v>
      </c>
      <c r="R151" s="33">
        <v>584932</v>
      </c>
      <c r="S151" s="33">
        <v>1852216</v>
      </c>
      <c r="T151" s="33">
        <v>1777086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</row>
    <row r="152" spans="1:237" ht="18.75" customHeight="1" x14ac:dyDescent="0.25">
      <c r="A152" s="40"/>
      <c r="B152" s="41"/>
      <c r="C152" s="41"/>
      <c r="D152" s="106" t="s">
        <v>165</v>
      </c>
      <c r="E152" s="106"/>
      <c r="F152" s="107"/>
      <c r="G152" s="16"/>
      <c r="H152" s="74">
        <f t="shared" ref="H152:H160" si="77">SUM(I152:T152)</f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</row>
    <row r="153" spans="1:237" ht="18.75" customHeight="1" x14ac:dyDescent="0.25">
      <c r="A153" s="40"/>
      <c r="B153" s="41"/>
      <c r="C153" s="41"/>
      <c r="D153" s="106" t="s">
        <v>166</v>
      </c>
      <c r="E153" s="106"/>
      <c r="F153" s="107"/>
      <c r="G153" s="16"/>
      <c r="H153" s="74">
        <f t="shared" si="77"/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</row>
    <row r="154" spans="1:237" s="22" customFormat="1" ht="21" customHeight="1" x14ac:dyDescent="0.25">
      <c r="A154" s="40"/>
      <c r="B154" s="41"/>
      <c r="C154" s="41"/>
      <c r="D154" s="106" t="s">
        <v>167</v>
      </c>
      <c r="E154" s="106"/>
      <c r="F154" s="107"/>
      <c r="G154" s="31"/>
      <c r="H154" s="32">
        <f t="shared" si="77"/>
        <v>6510851</v>
      </c>
      <c r="I154" s="33">
        <v>1160</v>
      </c>
      <c r="J154" s="33">
        <v>8380</v>
      </c>
      <c r="K154" s="33">
        <v>8192</v>
      </c>
      <c r="L154" s="33">
        <v>5214</v>
      </c>
      <c r="M154" s="33">
        <v>3980</v>
      </c>
      <c r="N154" s="33">
        <v>465632</v>
      </c>
      <c r="O154" s="33">
        <v>7401</v>
      </c>
      <c r="P154" s="33">
        <v>3243971</v>
      </c>
      <c r="Q154" s="33">
        <v>32700</v>
      </c>
      <c r="R154" s="33">
        <v>588417</v>
      </c>
      <c r="S154" s="33">
        <v>26601</v>
      </c>
      <c r="T154" s="33">
        <v>2119203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</row>
    <row r="155" spans="1:237" ht="25.5" customHeight="1" x14ac:dyDescent="0.25">
      <c r="A155" s="40"/>
      <c r="B155" s="41"/>
      <c r="C155" s="114" t="s">
        <v>168</v>
      </c>
      <c r="D155" s="114"/>
      <c r="E155" s="114"/>
      <c r="F155" s="115"/>
      <c r="H155" s="30">
        <f t="shared" si="77"/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</row>
    <row r="156" spans="1:237" s="22" customFormat="1" ht="21.75" customHeight="1" x14ac:dyDescent="0.25">
      <c r="A156" s="25"/>
      <c r="B156" s="41"/>
      <c r="C156" s="114" t="s">
        <v>169</v>
      </c>
      <c r="D156" s="114"/>
      <c r="E156" s="114"/>
      <c r="F156" s="115"/>
      <c r="G156" s="21"/>
      <c r="H156" s="32">
        <f t="shared" si="77"/>
        <v>100133</v>
      </c>
      <c r="I156" s="33">
        <v>13362</v>
      </c>
      <c r="J156" s="33">
        <v>24848</v>
      </c>
      <c r="K156" s="33">
        <v>11254</v>
      </c>
      <c r="L156" s="33">
        <v>5989</v>
      </c>
      <c r="M156" s="33">
        <v>9040</v>
      </c>
      <c r="N156" s="33">
        <v>6162</v>
      </c>
      <c r="O156" s="33">
        <v>2813</v>
      </c>
      <c r="P156" s="33">
        <v>9103</v>
      </c>
      <c r="Q156" s="33">
        <v>7847</v>
      </c>
      <c r="R156" s="33">
        <v>2642</v>
      </c>
      <c r="S156" s="33">
        <v>2802</v>
      </c>
      <c r="T156" s="33">
        <v>4271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</row>
    <row r="157" spans="1:237" ht="45.75" customHeight="1" x14ac:dyDescent="0.25">
      <c r="A157" s="25"/>
      <c r="B157" s="41"/>
      <c r="C157" s="123" t="s">
        <v>170</v>
      </c>
      <c r="D157" s="123"/>
      <c r="E157" s="123"/>
      <c r="F157" s="124"/>
      <c r="H157" s="38">
        <f t="shared" si="77"/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</row>
    <row r="158" spans="1:237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</row>
    <row r="159" spans="1:237" ht="29.25" customHeight="1" x14ac:dyDescent="0.25">
      <c r="A159" s="75"/>
      <c r="B159" s="125" t="s">
        <v>171</v>
      </c>
      <c r="C159" s="125"/>
      <c r="D159" s="125"/>
      <c r="E159" s="125"/>
      <c r="F159" s="126"/>
      <c r="G159" s="21"/>
      <c r="H159" s="76">
        <f>SUM(H160:H160)</f>
        <v>0</v>
      </c>
      <c r="I159" s="76">
        <f t="shared" ref="I159:T159" si="78">SUM(I160:I160)</f>
        <v>0</v>
      </c>
      <c r="J159" s="76">
        <f t="shared" si="78"/>
        <v>0</v>
      </c>
      <c r="K159" s="76">
        <f t="shared" si="78"/>
        <v>0</v>
      </c>
      <c r="L159" s="76">
        <f t="shared" si="78"/>
        <v>0</v>
      </c>
      <c r="M159" s="76">
        <f t="shared" si="78"/>
        <v>0</v>
      </c>
      <c r="N159" s="76">
        <f t="shared" si="78"/>
        <v>0</v>
      </c>
      <c r="O159" s="76">
        <f t="shared" si="78"/>
        <v>0</v>
      </c>
      <c r="P159" s="76">
        <f t="shared" si="78"/>
        <v>0</v>
      </c>
      <c r="Q159" s="76">
        <f t="shared" si="78"/>
        <v>0</v>
      </c>
      <c r="R159" s="76">
        <f t="shared" si="78"/>
        <v>0</v>
      </c>
      <c r="S159" s="76">
        <f t="shared" si="78"/>
        <v>0</v>
      </c>
      <c r="T159" s="76">
        <f t="shared" si="78"/>
        <v>0</v>
      </c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</row>
    <row r="160" spans="1:237" ht="29.25" customHeight="1" x14ac:dyDescent="0.25">
      <c r="A160" s="25"/>
      <c r="B160" s="26"/>
      <c r="C160" s="123" t="s">
        <v>172</v>
      </c>
      <c r="D160" s="123"/>
      <c r="E160" s="123"/>
      <c r="F160" s="124"/>
      <c r="H160" s="77">
        <f t="shared" si="77"/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</row>
    <row r="163" spans="1:237" ht="63.75" customHeight="1" x14ac:dyDescent="0.25">
      <c r="A163" s="127" t="s">
        <v>173</v>
      </c>
      <c r="B163" s="128"/>
      <c r="C163" s="128"/>
      <c r="D163" s="128"/>
      <c r="E163" s="128"/>
      <c r="F163" s="129"/>
      <c r="H163" s="20">
        <f>H165+H207</f>
        <v>72101245739</v>
      </c>
      <c r="I163" s="20">
        <f>I165+I207</f>
        <v>4737059735</v>
      </c>
      <c r="J163" s="20">
        <f t="shared" ref="J163:T163" si="79">J165+J207</f>
        <v>7190616601</v>
      </c>
      <c r="K163" s="20">
        <f t="shared" si="79"/>
        <v>5883506924</v>
      </c>
      <c r="L163" s="20">
        <f t="shared" si="79"/>
        <v>5581353466</v>
      </c>
      <c r="M163" s="20">
        <f t="shared" si="79"/>
        <v>6446046458</v>
      </c>
      <c r="N163" s="20">
        <f t="shared" si="79"/>
        <v>6788733386</v>
      </c>
      <c r="O163" s="20">
        <f t="shared" si="79"/>
        <v>5910708907</v>
      </c>
      <c r="P163" s="20">
        <f t="shared" si="79"/>
        <v>5993791484</v>
      </c>
      <c r="Q163" s="20">
        <f t="shared" si="79"/>
        <v>4933932702</v>
      </c>
      <c r="R163" s="20">
        <f t="shared" si="79"/>
        <v>5355314698</v>
      </c>
      <c r="S163" s="20">
        <f t="shared" si="79"/>
        <v>4319534603</v>
      </c>
      <c r="T163" s="20">
        <f t="shared" si="79"/>
        <v>8960646775</v>
      </c>
    </row>
    <row r="164" spans="1:237" ht="23.25" customHeight="1" x14ac:dyDescent="0.25"/>
    <row r="165" spans="1:237" ht="45.75" customHeight="1" x14ac:dyDescent="0.25">
      <c r="A165" s="118" t="s">
        <v>174</v>
      </c>
      <c r="B165" s="119"/>
      <c r="C165" s="119"/>
      <c r="D165" s="119"/>
      <c r="E165" s="119"/>
      <c r="F165" s="120"/>
      <c r="H165" s="79">
        <f>H167+H174+H189+H191+H204</f>
        <v>69638604608</v>
      </c>
      <c r="I165" s="79">
        <f t="shared" ref="I165:T165" si="80">I167+I174+I189+I191+I204</f>
        <v>4649267398</v>
      </c>
      <c r="J165" s="79">
        <f t="shared" si="80"/>
        <v>6966333093</v>
      </c>
      <c r="K165" s="79">
        <f t="shared" si="80"/>
        <v>5734725816</v>
      </c>
      <c r="L165" s="79">
        <f t="shared" si="80"/>
        <v>5448151935</v>
      </c>
      <c r="M165" s="79">
        <f t="shared" si="80"/>
        <v>5919829331</v>
      </c>
      <c r="N165" s="79">
        <f t="shared" si="80"/>
        <v>6590702616</v>
      </c>
      <c r="O165" s="79">
        <f t="shared" si="80"/>
        <v>5708299918</v>
      </c>
      <c r="P165" s="79">
        <f t="shared" si="80"/>
        <v>5838385849</v>
      </c>
      <c r="Q165" s="79">
        <f t="shared" si="80"/>
        <v>4780399080</v>
      </c>
      <c r="R165" s="79">
        <f t="shared" si="80"/>
        <v>5128667143</v>
      </c>
      <c r="S165" s="79">
        <f t="shared" si="80"/>
        <v>4144157853</v>
      </c>
      <c r="T165" s="79">
        <f t="shared" si="80"/>
        <v>8729684576</v>
      </c>
    </row>
    <row r="167" spans="1:237" s="22" customFormat="1" ht="21.75" customHeight="1" x14ac:dyDescent="0.25">
      <c r="A167" s="44"/>
      <c r="B167" s="80"/>
      <c r="C167" s="121" t="s">
        <v>11</v>
      </c>
      <c r="D167" s="121"/>
      <c r="E167" s="121"/>
      <c r="F167" s="122"/>
      <c r="G167" s="31"/>
      <c r="H167" s="81">
        <f>SUM(H168:H173)</f>
        <v>21605149368</v>
      </c>
      <c r="I167" s="81">
        <f t="shared" ref="I167:S167" si="81">SUM(I168:I173)</f>
        <v>1729685759</v>
      </c>
      <c r="J167" s="81">
        <f t="shared" si="81"/>
        <v>2368776797</v>
      </c>
      <c r="K167" s="81">
        <f t="shared" si="81"/>
        <v>1671474857</v>
      </c>
      <c r="L167" s="81">
        <f t="shared" si="81"/>
        <v>1863561289</v>
      </c>
      <c r="M167" s="81">
        <f t="shared" si="81"/>
        <v>2373301299</v>
      </c>
      <c r="N167" s="81">
        <f t="shared" si="81"/>
        <v>2213153313</v>
      </c>
      <c r="O167" s="81">
        <f t="shared" si="81"/>
        <v>1895669981</v>
      </c>
      <c r="P167" s="81">
        <f t="shared" si="81"/>
        <v>1749249899</v>
      </c>
      <c r="Q167" s="81">
        <f t="shared" si="81"/>
        <v>1561944251</v>
      </c>
      <c r="R167" s="81">
        <f t="shared" si="81"/>
        <v>1075111038</v>
      </c>
      <c r="S167" s="81">
        <f t="shared" si="81"/>
        <v>1537033194</v>
      </c>
      <c r="T167" s="81">
        <f>SUM(T168:T173)</f>
        <v>1566187691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</row>
    <row r="168" spans="1:237" ht="18.75" customHeight="1" x14ac:dyDescent="0.25">
      <c r="A168" s="25"/>
      <c r="B168" s="26"/>
      <c r="C168" s="26"/>
      <c r="D168" s="106" t="s">
        <v>12</v>
      </c>
      <c r="E168" s="106"/>
      <c r="F168" s="107"/>
      <c r="G168" s="16"/>
      <c r="H168" s="28">
        <f t="shared" ref="H168:H173" si="82">SUM(I168:T168)</f>
        <v>17622640618</v>
      </c>
      <c r="I168" s="29">
        <v>1366705882</v>
      </c>
      <c r="J168" s="29">
        <v>2018607801</v>
      </c>
      <c r="K168" s="29">
        <v>1360937671</v>
      </c>
      <c r="L168" s="29">
        <v>1528253957</v>
      </c>
      <c r="M168" s="29">
        <v>2074000085</v>
      </c>
      <c r="N168" s="29">
        <v>1770028068</v>
      </c>
      <c r="O168" s="29">
        <v>1471226104</v>
      </c>
      <c r="P168" s="29">
        <v>1438588452</v>
      </c>
      <c r="Q168" s="29">
        <v>1251179158</v>
      </c>
      <c r="R168" s="29">
        <v>784430306</v>
      </c>
      <c r="S168" s="29">
        <v>1282675023</v>
      </c>
      <c r="T168" s="29">
        <v>1276008111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</row>
    <row r="169" spans="1:237" ht="18.75" customHeight="1" x14ac:dyDescent="0.25">
      <c r="A169" s="25"/>
      <c r="B169" s="26"/>
      <c r="C169" s="26"/>
      <c r="D169" s="106" t="s">
        <v>13</v>
      </c>
      <c r="E169" s="106"/>
      <c r="F169" s="107"/>
      <c r="G169" s="16"/>
      <c r="H169" s="28">
        <f t="shared" si="82"/>
        <v>1365134663</v>
      </c>
      <c r="I169" s="29">
        <v>112116275</v>
      </c>
      <c r="J169" s="29">
        <v>135382762</v>
      </c>
      <c r="K169" s="29">
        <v>111883536</v>
      </c>
      <c r="L169" s="29">
        <v>119195884</v>
      </c>
      <c r="M169" s="29">
        <v>127997321</v>
      </c>
      <c r="N169" s="29">
        <v>124247356</v>
      </c>
      <c r="O169" s="29">
        <v>115589415</v>
      </c>
      <c r="P169" s="29">
        <v>114238123</v>
      </c>
      <c r="Q169" s="29">
        <v>106371234</v>
      </c>
      <c r="R169" s="29">
        <v>84414469</v>
      </c>
      <c r="S169" s="29">
        <v>107597576</v>
      </c>
      <c r="T169" s="29">
        <v>106100712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</row>
    <row r="170" spans="1:237" ht="18.75" customHeight="1" x14ac:dyDescent="0.25">
      <c r="A170" s="25"/>
      <c r="B170" s="26"/>
      <c r="C170" s="26"/>
      <c r="D170" s="106" t="s">
        <v>14</v>
      </c>
      <c r="E170" s="106"/>
      <c r="F170" s="107"/>
      <c r="G170" s="16"/>
      <c r="H170" s="28">
        <f t="shared" si="82"/>
        <v>223095824</v>
      </c>
      <c r="I170" s="29">
        <v>9141346</v>
      </c>
      <c r="J170" s="29">
        <v>13345002</v>
      </c>
      <c r="K170" s="29">
        <v>11764437</v>
      </c>
      <c r="L170" s="29">
        <v>10057926</v>
      </c>
      <c r="M170" s="29">
        <v>38606582</v>
      </c>
      <c r="N170" s="29">
        <v>30636161</v>
      </c>
      <c r="O170" s="29">
        <v>14898142</v>
      </c>
      <c r="P170" s="29">
        <v>18296997</v>
      </c>
      <c r="Q170" s="29">
        <v>18538964</v>
      </c>
      <c r="R170" s="29">
        <v>25108543</v>
      </c>
      <c r="S170" s="29">
        <v>15301816</v>
      </c>
      <c r="T170" s="29">
        <v>17399908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</row>
    <row r="171" spans="1:237" ht="18.75" customHeight="1" x14ac:dyDescent="0.25">
      <c r="A171" s="25"/>
      <c r="B171" s="26"/>
      <c r="C171" s="26"/>
      <c r="D171" s="106" t="s">
        <v>15</v>
      </c>
      <c r="E171" s="106"/>
      <c r="F171" s="107"/>
      <c r="G171" s="16"/>
      <c r="H171" s="28">
        <f t="shared" si="82"/>
        <v>899580057</v>
      </c>
      <c r="I171" s="29">
        <v>94916397</v>
      </c>
      <c r="J171" s="29">
        <v>48848044</v>
      </c>
      <c r="K171" s="29">
        <v>48848044</v>
      </c>
      <c r="L171" s="29">
        <v>119144922</v>
      </c>
      <c r="M171" s="29">
        <v>49213268</v>
      </c>
      <c r="N171" s="29">
        <v>48848044</v>
      </c>
      <c r="O171" s="29">
        <v>182113618</v>
      </c>
      <c r="P171" s="29">
        <v>48848044</v>
      </c>
      <c r="Q171" s="29">
        <v>48848044</v>
      </c>
      <c r="R171" s="29">
        <v>112255545</v>
      </c>
      <c r="S171" s="29">
        <v>48848044</v>
      </c>
      <c r="T171" s="29">
        <v>48848043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</row>
    <row r="172" spans="1:237" ht="18.75" customHeight="1" x14ac:dyDescent="0.25">
      <c r="A172" s="25"/>
      <c r="B172" s="26"/>
      <c r="C172" s="26"/>
      <c r="D172" s="106" t="s">
        <v>16</v>
      </c>
      <c r="E172" s="106"/>
      <c r="F172" s="107"/>
      <c r="G172" s="16"/>
      <c r="H172" s="28">
        <f t="shared" si="82"/>
        <v>535074792</v>
      </c>
      <c r="I172" s="29">
        <v>44825619</v>
      </c>
      <c r="J172" s="29">
        <v>49245304</v>
      </c>
      <c r="K172" s="29">
        <v>41542931</v>
      </c>
      <c r="L172" s="29">
        <v>42384014</v>
      </c>
      <c r="M172" s="29">
        <v>46419221</v>
      </c>
      <c r="N172" s="29">
        <v>47988548</v>
      </c>
      <c r="O172" s="29">
        <v>48716199</v>
      </c>
      <c r="P172" s="29">
        <v>41410308</v>
      </c>
      <c r="Q172" s="29">
        <v>44405006</v>
      </c>
      <c r="R172" s="29">
        <v>43627036</v>
      </c>
      <c r="S172" s="29">
        <v>42627243</v>
      </c>
      <c r="T172" s="29">
        <v>41883363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</row>
    <row r="173" spans="1:237" ht="18.75" customHeight="1" x14ac:dyDescent="0.25">
      <c r="A173" s="25"/>
      <c r="B173" s="26"/>
      <c r="C173" s="26"/>
      <c r="D173" s="106" t="s">
        <v>17</v>
      </c>
      <c r="E173" s="106"/>
      <c r="F173" s="107"/>
      <c r="G173" s="16"/>
      <c r="H173" s="28">
        <f t="shared" si="82"/>
        <v>959623414</v>
      </c>
      <c r="I173" s="29">
        <v>101980240</v>
      </c>
      <c r="J173" s="29">
        <v>103347884</v>
      </c>
      <c r="K173" s="29">
        <v>96498238</v>
      </c>
      <c r="L173" s="29">
        <v>44524586</v>
      </c>
      <c r="M173" s="29">
        <v>37064822</v>
      </c>
      <c r="N173" s="29">
        <v>191405136</v>
      </c>
      <c r="O173" s="29">
        <v>63126503</v>
      </c>
      <c r="P173" s="29">
        <v>87867975</v>
      </c>
      <c r="Q173" s="29">
        <v>92601845</v>
      </c>
      <c r="R173" s="29">
        <v>25275139</v>
      </c>
      <c r="S173" s="29">
        <v>39983492</v>
      </c>
      <c r="T173" s="29">
        <v>75947554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</row>
    <row r="174" spans="1:237" s="22" customFormat="1" ht="21.75" customHeight="1" x14ac:dyDescent="0.25">
      <c r="A174" s="82"/>
      <c r="B174" s="83"/>
      <c r="C174" s="111" t="s">
        <v>175</v>
      </c>
      <c r="D174" s="111"/>
      <c r="E174" s="111"/>
      <c r="F174" s="112"/>
      <c r="G174" s="31"/>
      <c r="H174" s="84">
        <f>H175+H176+H177+H180+H181+H186+H187+H188</f>
        <v>44086171469</v>
      </c>
      <c r="I174" s="84">
        <f t="shared" ref="I174:T174" si="83">I175+I176+I177+I180+I181+I186+I187+I188</f>
        <v>2755392994</v>
      </c>
      <c r="J174" s="84">
        <f t="shared" si="83"/>
        <v>4475584626</v>
      </c>
      <c r="K174" s="84">
        <f t="shared" si="83"/>
        <v>3631201278</v>
      </c>
      <c r="L174" s="84">
        <f t="shared" si="83"/>
        <v>3272962122</v>
      </c>
      <c r="M174" s="84">
        <f t="shared" si="83"/>
        <v>3296003134</v>
      </c>
      <c r="N174" s="84">
        <f t="shared" si="83"/>
        <v>3900004365</v>
      </c>
      <c r="O174" s="84">
        <f t="shared" si="83"/>
        <v>3542288696</v>
      </c>
      <c r="P174" s="84">
        <f t="shared" si="83"/>
        <v>3869907655</v>
      </c>
      <c r="Q174" s="84">
        <f t="shared" si="83"/>
        <v>3097557435</v>
      </c>
      <c r="R174" s="84">
        <f t="shared" si="83"/>
        <v>3526671586</v>
      </c>
      <c r="S174" s="84">
        <f t="shared" si="83"/>
        <v>2372311743</v>
      </c>
      <c r="T174" s="84">
        <f t="shared" si="83"/>
        <v>6346285835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</row>
    <row r="175" spans="1:237" ht="30" customHeight="1" x14ac:dyDescent="0.25">
      <c r="A175" s="25"/>
      <c r="B175" s="26"/>
      <c r="C175" s="26"/>
      <c r="D175" s="106" t="s">
        <v>176</v>
      </c>
      <c r="E175" s="106"/>
      <c r="F175" s="107"/>
      <c r="G175" s="16"/>
      <c r="H175" s="28">
        <f t="shared" ref="H175:H176" si="84">SUM(I175:T175)</f>
        <v>24551912509</v>
      </c>
      <c r="I175" s="29">
        <v>994414078</v>
      </c>
      <c r="J175" s="29">
        <v>2748020412</v>
      </c>
      <c r="K175" s="29">
        <v>1908001330</v>
      </c>
      <c r="L175" s="29">
        <v>1572769858</v>
      </c>
      <c r="M175" s="29">
        <v>1437593239</v>
      </c>
      <c r="N175" s="29">
        <v>2128274116</v>
      </c>
      <c r="O175" s="29">
        <v>1797783266</v>
      </c>
      <c r="P175" s="29">
        <v>2157780368</v>
      </c>
      <c r="Q175" s="29">
        <v>1362403553</v>
      </c>
      <c r="R175" s="29">
        <v>1758754363</v>
      </c>
      <c r="S175" s="29">
        <v>1339671400</v>
      </c>
      <c r="T175" s="29">
        <v>5346446526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</row>
    <row r="176" spans="1:237" ht="21.75" customHeight="1" x14ac:dyDescent="0.25">
      <c r="A176" s="25"/>
      <c r="B176" s="26"/>
      <c r="C176" s="26"/>
      <c r="D176" s="106" t="s">
        <v>177</v>
      </c>
      <c r="E176" s="106"/>
      <c r="F176" s="107"/>
      <c r="G176" s="16"/>
      <c r="H176" s="28">
        <f t="shared" si="84"/>
        <v>4962566763</v>
      </c>
      <c r="I176" s="29">
        <v>403420944</v>
      </c>
      <c r="J176" s="29">
        <v>373464804</v>
      </c>
      <c r="K176" s="29">
        <v>369457542</v>
      </c>
      <c r="L176" s="29">
        <v>348560245</v>
      </c>
      <c r="M176" s="29">
        <v>505970625</v>
      </c>
      <c r="N176" s="29">
        <v>420098230</v>
      </c>
      <c r="O176" s="29">
        <v>391155122</v>
      </c>
      <c r="P176" s="29">
        <v>361198732</v>
      </c>
      <c r="Q176" s="29">
        <v>380486973</v>
      </c>
      <c r="R176" s="29">
        <v>415580309</v>
      </c>
      <c r="S176" s="29">
        <v>513500948</v>
      </c>
      <c r="T176" s="29">
        <v>479672289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</row>
    <row r="177" spans="1:237" ht="21.75" customHeight="1" x14ac:dyDescent="0.25">
      <c r="A177" s="25"/>
      <c r="B177" s="26"/>
      <c r="C177" s="26"/>
      <c r="D177" s="106" t="s">
        <v>178</v>
      </c>
      <c r="E177" s="106"/>
      <c r="F177" s="107"/>
      <c r="G177" s="16"/>
      <c r="H177" s="85">
        <f>H178+H179</f>
        <v>8115447865</v>
      </c>
      <c r="I177" s="85">
        <f t="shared" ref="I177:T177" si="85">I178+I179</f>
        <v>811544787</v>
      </c>
      <c r="J177" s="85">
        <f t="shared" si="85"/>
        <v>811544787</v>
      </c>
      <c r="K177" s="85">
        <f t="shared" si="85"/>
        <v>811544787</v>
      </c>
      <c r="L177" s="85">
        <f t="shared" si="85"/>
        <v>811544787</v>
      </c>
      <c r="M177" s="85">
        <f t="shared" si="85"/>
        <v>811544787</v>
      </c>
      <c r="N177" s="85">
        <f t="shared" si="85"/>
        <v>811544787</v>
      </c>
      <c r="O177" s="85">
        <f t="shared" si="85"/>
        <v>811544787</v>
      </c>
      <c r="P177" s="85">
        <f t="shared" si="85"/>
        <v>811544787</v>
      </c>
      <c r="Q177" s="85">
        <f t="shared" si="85"/>
        <v>811544787</v>
      </c>
      <c r="R177" s="85">
        <f t="shared" si="85"/>
        <v>811544782</v>
      </c>
      <c r="S177" s="86">
        <f t="shared" si="85"/>
        <v>0</v>
      </c>
      <c r="T177" s="86">
        <f t="shared" si="85"/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</row>
    <row r="178" spans="1:237" ht="29.25" customHeight="1" x14ac:dyDescent="0.25">
      <c r="A178" s="25"/>
      <c r="B178" s="26"/>
      <c r="C178" s="26"/>
      <c r="D178" s="1"/>
      <c r="E178" s="1"/>
      <c r="F178" s="2" t="s">
        <v>179</v>
      </c>
      <c r="G178" s="16"/>
      <c r="H178" s="28">
        <f t="shared" ref="H178:H179" si="86">SUM(I178:T178)</f>
        <v>7131745570</v>
      </c>
      <c r="I178" s="29">
        <v>713174557</v>
      </c>
      <c r="J178" s="29">
        <v>713174557</v>
      </c>
      <c r="K178" s="29">
        <v>713174557</v>
      </c>
      <c r="L178" s="29">
        <v>713174557</v>
      </c>
      <c r="M178" s="29">
        <v>713174557</v>
      </c>
      <c r="N178" s="29">
        <v>713174557</v>
      </c>
      <c r="O178" s="29">
        <v>713174557</v>
      </c>
      <c r="P178" s="29">
        <v>713174557</v>
      </c>
      <c r="Q178" s="29">
        <v>713174557</v>
      </c>
      <c r="R178" s="29">
        <v>713174557</v>
      </c>
      <c r="S178" s="64">
        <v>0</v>
      </c>
      <c r="T178" s="64"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</row>
    <row r="179" spans="1:237" ht="30.75" customHeight="1" x14ac:dyDescent="0.25">
      <c r="A179" s="25"/>
      <c r="B179" s="26"/>
      <c r="C179" s="26"/>
      <c r="D179" s="1"/>
      <c r="E179" s="1"/>
      <c r="F179" s="2" t="s">
        <v>180</v>
      </c>
      <c r="G179" s="16"/>
      <c r="H179" s="28">
        <f t="shared" si="86"/>
        <v>983702295</v>
      </c>
      <c r="I179" s="29">
        <v>98370230</v>
      </c>
      <c r="J179" s="29">
        <v>98370230</v>
      </c>
      <c r="K179" s="29">
        <v>98370230</v>
      </c>
      <c r="L179" s="29">
        <v>98370230</v>
      </c>
      <c r="M179" s="29">
        <v>98370230</v>
      </c>
      <c r="N179" s="29">
        <v>98370230</v>
      </c>
      <c r="O179" s="29">
        <v>98370230</v>
      </c>
      <c r="P179" s="29">
        <v>98370230</v>
      </c>
      <c r="Q179" s="29">
        <v>98370230</v>
      </c>
      <c r="R179" s="29">
        <v>98370225</v>
      </c>
      <c r="S179" s="64">
        <v>0</v>
      </c>
      <c r="T179" s="64">
        <v>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</row>
    <row r="180" spans="1:237" ht="27.75" customHeight="1" x14ac:dyDescent="0.25">
      <c r="A180" s="25"/>
      <c r="B180" s="26"/>
      <c r="C180" s="26"/>
      <c r="D180" s="106" t="s">
        <v>181</v>
      </c>
      <c r="E180" s="106"/>
      <c r="F180" s="107"/>
      <c r="G180" s="87"/>
      <c r="H180" s="28">
        <f>SUM(I180:T180)</f>
        <v>2749536223</v>
      </c>
      <c r="I180" s="29">
        <v>229128019</v>
      </c>
      <c r="J180" s="29">
        <v>229128019</v>
      </c>
      <c r="K180" s="29">
        <v>229128019</v>
      </c>
      <c r="L180" s="29">
        <v>229128019</v>
      </c>
      <c r="M180" s="29">
        <v>229128019</v>
      </c>
      <c r="N180" s="29">
        <v>229128019</v>
      </c>
      <c r="O180" s="29">
        <v>229128019</v>
      </c>
      <c r="P180" s="29">
        <v>229128019</v>
      </c>
      <c r="Q180" s="29">
        <v>229128019</v>
      </c>
      <c r="R180" s="29">
        <v>229128019</v>
      </c>
      <c r="S180" s="29">
        <v>229128019</v>
      </c>
      <c r="T180" s="29">
        <v>229128014</v>
      </c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7"/>
      <c r="HT180" s="87"/>
      <c r="HU180" s="87"/>
      <c r="HV180" s="87"/>
      <c r="HW180" s="87"/>
      <c r="HX180" s="87"/>
      <c r="HY180" s="87"/>
      <c r="HZ180" s="87"/>
      <c r="IA180" s="87"/>
      <c r="IB180" s="87"/>
      <c r="IC180" s="87"/>
    </row>
    <row r="181" spans="1:237" ht="27.75" customHeight="1" x14ac:dyDescent="0.25">
      <c r="A181" s="25"/>
      <c r="B181" s="26"/>
      <c r="C181" s="26"/>
      <c r="D181" s="106" t="s">
        <v>182</v>
      </c>
      <c r="E181" s="106"/>
      <c r="F181" s="107"/>
      <c r="G181" s="87"/>
      <c r="H181" s="85">
        <f>H182+H183+H184+H185</f>
        <v>1353996650</v>
      </c>
      <c r="I181" s="85">
        <f t="shared" ref="I181:T181" si="87">I182+I183+I184+I185</f>
        <v>112833054</v>
      </c>
      <c r="J181" s="85">
        <f t="shared" si="87"/>
        <v>112833054</v>
      </c>
      <c r="K181" s="85">
        <f t="shared" si="87"/>
        <v>112833054</v>
      </c>
      <c r="L181" s="85">
        <f t="shared" si="87"/>
        <v>112833054</v>
      </c>
      <c r="M181" s="85">
        <f t="shared" si="87"/>
        <v>112833054</v>
      </c>
      <c r="N181" s="85">
        <f t="shared" si="87"/>
        <v>112833054</v>
      </c>
      <c r="O181" s="85">
        <f t="shared" si="87"/>
        <v>112833054</v>
      </c>
      <c r="P181" s="85">
        <f t="shared" si="87"/>
        <v>112833054</v>
      </c>
      <c r="Q181" s="85">
        <f t="shared" si="87"/>
        <v>112833054</v>
      </c>
      <c r="R181" s="85">
        <f t="shared" si="87"/>
        <v>112833054</v>
      </c>
      <c r="S181" s="85">
        <f t="shared" si="87"/>
        <v>112833057</v>
      </c>
      <c r="T181" s="85">
        <f t="shared" si="87"/>
        <v>112833053</v>
      </c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7"/>
      <c r="HT181" s="87"/>
      <c r="HU181" s="87"/>
      <c r="HV181" s="87"/>
      <c r="HW181" s="87"/>
      <c r="HX181" s="87"/>
      <c r="HY181" s="87"/>
      <c r="HZ181" s="87"/>
      <c r="IA181" s="87"/>
      <c r="IB181" s="87"/>
      <c r="IC181" s="87"/>
    </row>
    <row r="182" spans="1:237" ht="27.75" customHeight="1" x14ac:dyDescent="0.25">
      <c r="A182" s="25"/>
      <c r="B182" s="26"/>
      <c r="C182" s="26"/>
      <c r="D182" s="1"/>
      <c r="E182" s="1"/>
      <c r="F182" s="2" t="s">
        <v>183</v>
      </c>
      <c r="G182" s="16"/>
      <c r="H182" s="28">
        <f t="shared" ref="H182:H188" si="88">SUM(I182:T182)</f>
        <v>634075118</v>
      </c>
      <c r="I182" s="29">
        <v>52839593</v>
      </c>
      <c r="J182" s="29">
        <v>52839593</v>
      </c>
      <c r="K182" s="29">
        <v>52839593</v>
      </c>
      <c r="L182" s="29">
        <v>52839593</v>
      </c>
      <c r="M182" s="29">
        <v>52839593</v>
      </c>
      <c r="N182" s="29">
        <v>52839593</v>
      </c>
      <c r="O182" s="29">
        <v>52839593</v>
      </c>
      <c r="P182" s="29">
        <v>52839593</v>
      </c>
      <c r="Q182" s="29">
        <v>52839593</v>
      </c>
      <c r="R182" s="29">
        <v>52839593</v>
      </c>
      <c r="S182" s="29">
        <v>52839593</v>
      </c>
      <c r="T182" s="29">
        <v>52839595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</row>
    <row r="183" spans="1:237" ht="27.75" customHeight="1" x14ac:dyDescent="0.25">
      <c r="A183" s="25"/>
      <c r="B183" s="26"/>
      <c r="C183" s="26"/>
      <c r="D183" s="1"/>
      <c r="E183" s="1"/>
      <c r="F183" s="2" t="s">
        <v>184</v>
      </c>
      <c r="G183" s="16"/>
      <c r="H183" s="28">
        <f t="shared" si="88"/>
        <v>396527804</v>
      </c>
      <c r="I183" s="29">
        <v>33043984</v>
      </c>
      <c r="J183" s="29">
        <v>33043984</v>
      </c>
      <c r="K183" s="29">
        <v>33043984</v>
      </c>
      <c r="L183" s="29">
        <v>33043984</v>
      </c>
      <c r="M183" s="29">
        <v>33043984</v>
      </c>
      <c r="N183" s="29">
        <v>33043984</v>
      </c>
      <c r="O183" s="29">
        <v>33043984</v>
      </c>
      <c r="P183" s="29">
        <v>33043984</v>
      </c>
      <c r="Q183" s="29">
        <v>33043984</v>
      </c>
      <c r="R183" s="29">
        <v>33043984</v>
      </c>
      <c r="S183" s="29">
        <v>33043984</v>
      </c>
      <c r="T183" s="29">
        <v>33043980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</row>
    <row r="184" spans="1:237" ht="27.75" customHeight="1" x14ac:dyDescent="0.25">
      <c r="A184" s="25"/>
      <c r="B184" s="26"/>
      <c r="C184" s="26"/>
      <c r="D184" s="1"/>
      <c r="E184" s="1"/>
      <c r="F184" s="2" t="s">
        <v>185</v>
      </c>
      <c r="G184" s="87"/>
      <c r="H184" s="28">
        <f t="shared" si="88"/>
        <v>21174980</v>
      </c>
      <c r="I184" s="29">
        <v>1764581</v>
      </c>
      <c r="J184" s="29">
        <v>1764581</v>
      </c>
      <c r="K184" s="29">
        <v>1764581</v>
      </c>
      <c r="L184" s="29">
        <v>1764581</v>
      </c>
      <c r="M184" s="29">
        <v>1764581</v>
      </c>
      <c r="N184" s="29">
        <v>1764581</v>
      </c>
      <c r="O184" s="29">
        <v>1764581</v>
      </c>
      <c r="P184" s="29">
        <v>1764581</v>
      </c>
      <c r="Q184" s="29">
        <v>1764581</v>
      </c>
      <c r="R184" s="29">
        <v>1764581</v>
      </c>
      <c r="S184" s="29">
        <v>1764581</v>
      </c>
      <c r="T184" s="29">
        <v>1764589</v>
      </c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7"/>
      <c r="HT184" s="87"/>
      <c r="HU184" s="87"/>
      <c r="HV184" s="87"/>
      <c r="HW184" s="87"/>
      <c r="HX184" s="87"/>
      <c r="HY184" s="87"/>
      <c r="HZ184" s="87"/>
      <c r="IA184" s="87"/>
      <c r="IB184" s="87"/>
      <c r="IC184" s="87"/>
    </row>
    <row r="185" spans="1:237" ht="27.75" customHeight="1" x14ac:dyDescent="0.25">
      <c r="A185" s="25"/>
      <c r="B185" s="26"/>
      <c r="C185" s="26"/>
      <c r="D185" s="1"/>
      <c r="E185" s="1"/>
      <c r="F185" s="2" t="s">
        <v>186</v>
      </c>
      <c r="G185" s="87"/>
      <c r="H185" s="28">
        <f t="shared" si="88"/>
        <v>302218748</v>
      </c>
      <c r="I185" s="29">
        <v>25184896</v>
      </c>
      <c r="J185" s="29">
        <v>25184896</v>
      </c>
      <c r="K185" s="29">
        <v>25184896</v>
      </c>
      <c r="L185" s="29">
        <v>25184896</v>
      </c>
      <c r="M185" s="29">
        <v>25184896</v>
      </c>
      <c r="N185" s="29">
        <v>25184896</v>
      </c>
      <c r="O185" s="29">
        <v>25184896</v>
      </c>
      <c r="P185" s="29">
        <v>25184896</v>
      </c>
      <c r="Q185" s="29">
        <v>25184896</v>
      </c>
      <c r="R185" s="29">
        <v>25184896</v>
      </c>
      <c r="S185" s="29">
        <v>25184899</v>
      </c>
      <c r="T185" s="29">
        <v>25184889</v>
      </c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7"/>
      <c r="HT185" s="87"/>
      <c r="HU185" s="87"/>
      <c r="HV185" s="87"/>
      <c r="HW185" s="87"/>
      <c r="HX185" s="87"/>
      <c r="HY185" s="87"/>
      <c r="HZ185" s="87"/>
      <c r="IA185" s="87"/>
      <c r="IB185" s="87"/>
      <c r="IC185" s="87"/>
    </row>
    <row r="186" spans="1:237" ht="31.5" customHeight="1" x14ac:dyDescent="0.25">
      <c r="A186" s="25"/>
      <c r="B186" s="26"/>
      <c r="C186" s="26"/>
      <c r="D186" s="106" t="s">
        <v>187</v>
      </c>
      <c r="E186" s="106"/>
      <c r="F186" s="107"/>
      <c r="G186" s="87"/>
      <c r="H186" s="28">
        <f t="shared" si="88"/>
        <v>164211566</v>
      </c>
      <c r="I186" s="29">
        <v>18051272</v>
      </c>
      <c r="J186" s="29">
        <v>14592710</v>
      </c>
      <c r="K186" s="29">
        <v>14235706</v>
      </c>
      <c r="L186" s="29">
        <v>12125319</v>
      </c>
      <c r="M186" s="29">
        <v>12932570</v>
      </c>
      <c r="N186" s="29">
        <v>12125319</v>
      </c>
      <c r="O186" s="29">
        <v>13843608</v>
      </c>
      <c r="P186" s="29">
        <v>11421855</v>
      </c>
      <c r="Q186" s="29">
        <v>15160209</v>
      </c>
      <c r="R186" s="29">
        <v>12830224</v>
      </c>
      <c r="S186" s="29">
        <v>12932570</v>
      </c>
      <c r="T186" s="29">
        <v>13960204</v>
      </c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  <c r="GR186" s="87"/>
      <c r="GS186" s="87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  <c r="HL186" s="87"/>
      <c r="HM186" s="87"/>
      <c r="HN186" s="87"/>
      <c r="HO186" s="87"/>
      <c r="HP186" s="87"/>
      <c r="HQ186" s="87"/>
      <c r="HR186" s="87"/>
      <c r="HS186" s="87"/>
      <c r="HT186" s="87"/>
      <c r="HU186" s="87"/>
      <c r="HV186" s="87"/>
      <c r="HW186" s="87"/>
      <c r="HX186" s="87"/>
      <c r="HY186" s="87"/>
      <c r="HZ186" s="87"/>
      <c r="IA186" s="87"/>
      <c r="IB186" s="87"/>
      <c r="IC186" s="87"/>
    </row>
    <row r="187" spans="1:237" ht="27.75" customHeight="1" x14ac:dyDescent="0.25">
      <c r="A187" s="25"/>
      <c r="B187" s="26"/>
      <c r="C187" s="26"/>
      <c r="D187" s="106" t="s">
        <v>188</v>
      </c>
      <c r="E187" s="106"/>
      <c r="F187" s="107"/>
      <c r="G187" s="87"/>
      <c r="H187" s="28">
        <f t="shared" si="88"/>
        <v>217550905</v>
      </c>
      <c r="I187" s="29">
        <v>21755091</v>
      </c>
      <c r="J187" s="29">
        <v>21755091</v>
      </c>
      <c r="K187" s="29">
        <v>21755091</v>
      </c>
      <c r="L187" s="29">
        <v>21755091</v>
      </c>
      <c r="M187" s="29">
        <v>21755091</v>
      </c>
      <c r="N187" s="29">
        <v>21755091</v>
      </c>
      <c r="O187" s="29">
        <v>21755091</v>
      </c>
      <c r="P187" s="29">
        <v>21755091</v>
      </c>
      <c r="Q187" s="29">
        <v>21755091</v>
      </c>
      <c r="R187" s="29">
        <v>21755086</v>
      </c>
      <c r="S187" s="64">
        <v>0</v>
      </c>
      <c r="T187" s="64">
        <v>0</v>
      </c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  <c r="GR187" s="87"/>
      <c r="GS187" s="87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  <c r="HL187" s="87"/>
      <c r="HM187" s="87"/>
      <c r="HN187" s="87"/>
      <c r="HO187" s="87"/>
      <c r="HP187" s="87"/>
      <c r="HQ187" s="87"/>
      <c r="HR187" s="87"/>
      <c r="HS187" s="87"/>
      <c r="HT187" s="87"/>
      <c r="HU187" s="87"/>
      <c r="HV187" s="87"/>
      <c r="HW187" s="87"/>
      <c r="HX187" s="87"/>
      <c r="HY187" s="87"/>
      <c r="HZ187" s="87"/>
      <c r="IA187" s="87"/>
      <c r="IB187" s="87"/>
      <c r="IC187" s="87"/>
    </row>
    <row r="188" spans="1:237" ht="27.75" customHeight="1" x14ac:dyDescent="0.25">
      <c r="A188" s="25"/>
      <c r="B188" s="26"/>
      <c r="C188" s="26"/>
      <c r="D188" s="106" t="s">
        <v>189</v>
      </c>
      <c r="E188" s="106"/>
      <c r="F188" s="107"/>
      <c r="G188" s="16"/>
      <c r="H188" s="28">
        <f t="shared" si="88"/>
        <v>1970948988</v>
      </c>
      <c r="I188" s="29">
        <v>164245749</v>
      </c>
      <c r="J188" s="29">
        <v>164245749</v>
      </c>
      <c r="K188" s="29">
        <v>164245749</v>
      </c>
      <c r="L188" s="29">
        <v>164245749</v>
      </c>
      <c r="M188" s="29">
        <v>164245749</v>
      </c>
      <c r="N188" s="29">
        <v>164245749</v>
      </c>
      <c r="O188" s="29">
        <v>164245749</v>
      </c>
      <c r="P188" s="29">
        <v>164245749</v>
      </c>
      <c r="Q188" s="29">
        <v>164245749</v>
      </c>
      <c r="R188" s="29">
        <v>164245749</v>
      </c>
      <c r="S188" s="29">
        <v>164245749</v>
      </c>
      <c r="T188" s="29">
        <v>164245749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</row>
    <row r="189" spans="1:237" s="22" customFormat="1" ht="21.75" customHeight="1" x14ac:dyDescent="0.25">
      <c r="A189" s="82"/>
      <c r="B189" s="83"/>
      <c r="C189" s="111" t="s">
        <v>190</v>
      </c>
      <c r="D189" s="111"/>
      <c r="E189" s="111"/>
      <c r="F189" s="112"/>
      <c r="G189" s="31"/>
      <c r="H189" s="84">
        <f>H190</f>
        <v>3209829637</v>
      </c>
      <c r="I189" s="84">
        <f t="shared" ref="I189:T189" si="89">I190</f>
        <v>108843734</v>
      </c>
      <c r="J189" s="84">
        <f t="shared" si="89"/>
        <v>57173075</v>
      </c>
      <c r="K189" s="84">
        <f t="shared" si="89"/>
        <v>373517001</v>
      </c>
      <c r="L189" s="84">
        <f t="shared" si="89"/>
        <v>251285701</v>
      </c>
      <c r="M189" s="84">
        <f t="shared" si="89"/>
        <v>185225356</v>
      </c>
      <c r="N189" s="84">
        <f t="shared" si="89"/>
        <v>407245494</v>
      </c>
      <c r="O189" s="84">
        <f t="shared" si="89"/>
        <v>206127342</v>
      </c>
      <c r="P189" s="84">
        <f t="shared" si="89"/>
        <v>163462610</v>
      </c>
      <c r="Q189" s="84">
        <f t="shared" si="89"/>
        <v>61322427</v>
      </c>
      <c r="R189" s="84">
        <f t="shared" si="89"/>
        <v>463380470</v>
      </c>
      <c r="S189" s="84">
        <f t="shared" si="89"/>
        <v>174389952</v>
      </c>
      <c r="T189" s="84">
        <f t="shared" si="89"/>
        <v>757856475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</row>
    <row r="190" spans="1:237" s="22" customFormat="1" ht="24" customHeight="1" x14ac:dyDescent="0.25">
      <c r="A190" s="25"/>
      <c r="B190" s="26"/>
      <c r="C190" s="26"/>
      <c r="D190" s="106" t="s">
        <v>190</v>
      </c>
      <c r="E190" s="106"/>
      <c r="F190" s="107"/>
      <c r="G190" s="31"/>
      <c r="H190" s="32">
        <f t="shared" ref="H190" si="90">SUM(I190:T190)</f>
        <v>3209829637</v>
      </c>
      <c r="I190" s="33">
        <v>108843734</v>
      </c>
      <c r="J190" s="33">
        <v>57173075</v>
      </c>
      <c r="K190" s="33">
        <v>373517001</v>
      </c>
      <c r="L190" s="33">
        <v>251285701</v>
      </c>
      <c r="M190" s="33">
        <v>185225356</v>
      </c>
      <c r="N190" s="33">
        <v>407245494</v>
      </c>
      <c r="O190" s="33">
        <v>206127342</v>
      </c>
      <c r="P190" s="33">
        <v>163462610</v>
      </c>
      <c r="Q190" s="33">
        <v>61322427</v>
      </c>
      <c r="R190" s="33">
        <v>463380470</v>
      </c>
      <c r="S190" s="33">
        <v>174389952</v>
      </c>
      <c r="T190" s="33">
        <v>757856475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</row>
    <row r="191" spans="1:237" s="22" customFormat="1" ht="26.25" customHeight="1" x14ac:dyDescent="0.25">
      <c r="A191" s="82"/>
      <c r="B191" s="83"/>
      <c r="C191" s="111" t="s">
        <v>18</v>
      </c>
      <c r="D191" s="111"/>
      <c r="E191" s="111"/>
      <c r="F191" s="112"/>
      <c r="G191" s="31"/>
      <c r="H191" s="84">
        <f>SUM(H192:H203)</f>
        <v>733998007</v>
      </c>
      <c r="I191" s="84">
        <f t="shared" ref="I191:T191" si="91">SUM(I192:I203)</f>
        <v>55105667</v>
      </c>
      <c r="J191" s="84">
        <f t="shared" si="91"/>
        <v>64515792</v>
      </c>
      <c r="K191" s="84">
        <f t="shared" si="91"/>
        <v>58238201</v>
      </c>
      <c r="L191" s="84">
        <f t="shared" si="91"/>
        <v>60044086</v>
      </c>
      <c r="M191" s="84">
        <f t="shared" si="91"/>
        <v>64996626</v>
      </c>
      <c r="N191" s="84">
        <f t="shared" si="91"/>
        <v>69995228</v>
      </c>
      <c r="O191" s="84">
        <f t="shared" si="91"/>
        <v>63908965</v>
      </c>
      <c r="P191" s="84">
        <f t="shared" si="91"/>
        <v>55511155</v>
      </c>
      <c r="Q191" s="84">
        <f t="shared" si="91"/>
        <v>59270186</v>
      </c>
      <c r="R191" s="84">
        <f t="shared" si="91"/>
        <v>63228569</v>
      </c>
      <c r="S191" s="84">
        <f t="shared" si="91"/>
        <v>60127085</v>
      </c>
      <c r="T191" s="84">
        <f t="shared" si="91"/>
        <v>59056447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</row>
    <row r="192" spans="1:237" ht="21.75" customHeight="1" x14ac:dyDescent="0.25">
      <c r="A192" s="25"/>
      <c r="B192" s="26"/>
      <c r="C192" s="51"/>
      <c r="D192" s="106" t="s">
        <v>19</v>
      </c>
      <c r="E192" s="106"/>
      <c r="F192" s="107"/>
      <c r="G192" s="16"/>
      <c r="H192" s="28">
        <f t="shared" ref="H192:H203" si="92">SUM(I192:T192)</f>
        <v>78098941</v>
      </c>
      <c r="I192" s="29">
        <v>7991136</v>
      </c>
      <c r="J192" s="29">
        <v>9122930</v>
      </c>
      <c r="K192" s="29">
        <v>6848680</v>
      </c>
      <c r="L192" s="29">
        <v>5962573</v>
      </c>
      <c r="M192" s="29">
        <v>6287669</v>
      </c>
      <c r="N192" s="29">
        <v>6202045</v>
      </c>
      <c r="O192" s="29">
        <v>5348405</v>
      </c>
      <c r="P192" s="29">
        <v>4859913</v>
      </c>
      <c r="Q192" s="29">
        <v>7429761</v>
      </c>
      <c r="R192" s="29">
        <v>6481921</v>
      </c>
      <c r="S192" s="29">
        <v>4912267</v>
      </c>
      <c r="T192" s="29">
        <v>6651641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</row>
    <row r="193" spans="1:237" ht="20.25" customHeight="1" x14ac:dyDescent="0.25">
      <c r="A193" s="25"/>
      <c r="B193" s="26"/>
      <c r="C193" s="51"/>
      <c r="D193" s="106" t="s">
        <v>20</v>
      </c>
      <c r="E193" s="106"/>
      <c r="F193" s="107"/>
      <c r="G193" s="16"/>
      <c r="H193" s="28">
        <f t="shared" si="92"/>
        <v>113837251</v>
      </c>
      <c r="I193" s="29">
        <v>3273150</v>
      </c>
      <c r="J193" s="29">
        <v>6582041</v>
      </c>
      <c r="K193" s="29">
        <v>6615813</v>
      </c>
      <c r="L193" s="29">
        <v>8962376</v>
      </c>
      <c r="M193" s="29">
        <v>10306938</v>
      </c>
      <c r="N193" s="29">
        <v>13114737</v>
      </c>
      <c r="O193" s="29">
        <v>9276326</v>
      </c>
      <c r="P193" s="29">
        <v>12131104</v>
      </c>
      <c r="Q193" s="29">
        <v>6460509</v>
      </c>
      <c r="R193" s="29">
        <v>11875367</v>
      </c>
      <c r="S193" s="29">
        <v>14475816</v>
      </c>
      <c r="T193" s="29">
        <v>10763074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</row>
    <row r="194" spans="1:237" ht="21.75" customHeight="1" x14ac:dyDescent="0.25">
      <c r="A194" s="25"/>
      <c r="B194" s="26"/>
      <c r="C194" s="51"/>
      <c r="D194" s="106" t="s">
        <v>21</v>
      </c>
      <c r="E194" s="106"/>
      <c r="F194" s="107"/>
      <c r="G194" s="16"/>
      <c r="H194" s="28">
        <f t="shared" si="92"/>
        <v>16843087</v>
      </c>
      <c r="I194" s="29">
        <v>1156964</v>
      </c>
      <c r="J194" s="29">
        <v>1056517</v>
      </c>
      <c r="K194" s="29">
        <v>1547436</v>
      </c>
      <c r="L194" s="29">
        <v>1321653</v>
      </c>
      <c r="M194" s="29">
        <v>1526410</v>
      </c>
      <c r="N194" s="29">
        <v>1599597</v>
      </c>
      <c r="O194" s="29">
        <v>1359500</v>
      </c>
      <c r="P194" s="29">
        <v>1277981</v>
      </c>
      <c r="Q194" s="29">
        <v>1679703</v>
      </c>
      <c r="R194" s="29">
        <v>1394580</v>
      </c>
      <c r="S194" s="29">
        <v>1551151</v>
      </c>
      <c r="T194" s="29">
        <v>1371595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</row>
    <row r="195" spans="1:237" ht="37.5" customHeight="1" x14ac:dyDescent="0.25">
      <c r="A195" s="25"/>
      <c r="B195" s="26"/>
      <c r="C195" s="51"/>
      <c r="D195" s="116" t="s">
        <v>191</v>
      </c>
      <c r="E195" s="116"/>
      <c r="F195" s="117"/>
      <c r="G195" s="16"/>
      <c r="H195" s="28">
        <f t="shared" si="92"/>
        <v>34332871</v>
      </c>
      <c r="I195" s="29">
        <v>2998276</v>
      </c>
      <c r="J195" s="29">
        <v>3056756</v>
      </c>
      <c r="K195" s="29">
        <v>2163081</v>
      </c>
      <c r="L195" s="29">
        <v>2853836</v>
      </c>
      <c r="M195" s="29">
        <v>4497231</v>
      </c>
      <c r="N195" s="29">
        <v>3124916</v>
      </c>
      <c r="O195" s="29">
        <v>2422697</v>
      </c>
      <c r="P195" s="29">
        <v>3035979</v>
      </c>
      <c r="Q195" s="29">
        <v>2616774</v>
      </c>
      <c r="R195" s="29">
        <v>2129871</v>
      </c>
      <c r="S195" s="29">
        <v>2614575</v>
      </c>
      <c r="T195" s="29">
        <v>2818879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</row>
    <row r="196" spans="1:237" ht="40.5" customHeight="1" x14ac:dyDescent="0.25">
      <c r="A196" s="25"/>
      <c r="B196" s="26"/>
      <c r="C196" s="51"/>
      <c r="D196" s="116" t="s">
        <v>29</v>
      </c>
      <c r="E196" s="116"/>
      <c r="F196" s="117"/>
      <c r="G196" s="16"/>
      <c r="H196" s="28">
        <f t="shared" si="92"/>
        <v>11383033</v>
      </c>
      <c r="I196" s="29">
        <v>994076</v>
      </c>
      <c r="J196" s="29">
        <v>1013465</v>
      </c>
      <c r="K196" s="29">
        <v>717167</v>
      </c>
      <c r="L196" s="29">
        <v>946187</v>
      </c>
      <c r="M196" s="29">
        <v>1491053</v>
      </c>
      <c r="N196" s="29">
        <v>1036063</v>
      </c>
      <c r="O196" s="29">
        <v>803243</v>
      </c>
      <c r="P196" s="29">
        <v>1006576</v>
      </c>
      <c r="Q196" s="29">
        <v>867589</v>
      </c>
      <c r="R196" s="29">
        <v>706157</v>
      </c>
      <c r="S196" s="29">
        <v>866860</v>
      </c>
      <c r="T196" s="29">
        <v>934597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</row>
    <row r="197" spans="1:237" ht="20.25" customHeight="1" x14ac:dyDescent="0.25">
      <c r="A197" s="25"/>
      <c r="B197" s="26"/>
      <c r="C197" s="51"/>
      <c r="D197" s="106" t="s">
        <v>22</v>
      </c>
      <c r="E197" s="106"/>
      <c r="F197" s="107"/>
      <c r="G197" s="16"/>
      <c r="H197" s="28">
        <f t="shared" si="92"/>
        <v>437673494</v>
      </c>
      <c r="I197" s="29">
        <v>34987504</v>
      </c>
      <c r="J197" s="29">
        <v>40218536</v>
      </c>
      <c r="K197" s="29">
        <v>36810403</v>
      </c>
      <c r="L197" s="29">
        <v>36600764</v>
      </c>
      <c r="M197" s="29">
        <v>37395098</v>
      </c>
      <c r="N197" s="29">
        <v>41424772</v>
      </c>
      <c r="O197" s="29">
        <v>41084175</v>
      </c>
      <c r="P197" s="29">
        <v>29831423</v>
      </c>
      <c r="Q197" s="29">
        <v>36671086</v>
      </c>
      <c r="R197" s="29">
        <v>37290984</v>
      </c>
      <c r="S197" s="29">
        <v>32258222</v>
      </c>
      <c r="T197" s="29">
        <v>33100527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</row>
    <row r="198" spans="1:237" ht="26.25" customHeight="1" x14ac:dyDescent="0.25">
      <c r="A198" s="25"/>
      <c r="B198" s="26"/>
      <c r="C198" s="51"/>
      <c r="D198" s="106" t="s">
        <v>23</v>
      </c>
      <c r="E198" s="106"/>
      <c r="F198" s="107"/>
      <c r="G198" s="16"/>
      <c r="H198" s="28">
        <f t="shared" si="92"/>
        <v>1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</v>
      </c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</row>
    <row r="199" spans="1:237" ht="36.75" customHeight="1" x14ac:dyDescent="0.25">
      <c r="A199" s="25"/>
      <c r="B199" s="26"/>
      <c r="C199" s="51"/>
      <c r="D199" s="106" t="s">
        <v>24</v>
      </c>
      <c r="E199" s="106"/>
      <c r="F199" s="107"/>
      <c r="G199" s="16"/>
      <c r="H199" s="28">
        <f t="shared" si="92"/>
        <v>34838232</v>
      </c>
      <c r="I199" s="29">
        <v>2903186</v>
      </c>
      <c r="J199" s="29">
        <v>2903186</v>
      </c>
      <c r="K199" s="29">
        <v>2903186</v>
      </c>
      <c r="L199" s="29">
        <v>2903186</v>
      </c>
      <c r="M199" s="29">
        <v>2903186</v>
      </c>
      <c r="N199" s="29">
        <v>2903186</v>
      </c>
      <c r="O199" s="29">
        <v>2903186</v>
      </c>
      <c r="P199" s="29">
        <v>2903186</v>
      </c>
      <c r="Q199" s="29">
        <v>2903186</v>
      </c>
      <c r="R199" s="29">
        <v>2903186</v>
      </c>
      <c r="S199" s="29">
        <v>2903186</v>
      </c>
      <c r="T199" s="29">
        <v>2903186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</row>
    <row r="200" spans="1:237" ht="30.75" customHeight="1" x14ac:dyDescent="0.25">
      <c r="A200" s="25"/>
      <c r="B200" s="26"/>
      <c r="C200" s="51"/>
      <c r="D200" s="106" t="s">
        <v>25</v>
      </c>
      <c r="E200" s="106"/>
      <c r="F200" s="107"/>
      <c r="G200" s="16"/>
      <c r="H200" s="28">
        <f t="shared" si="92"/>
        <v>6991097</v>
      </c>
      <c r="I200" s="29">
        <v>801375</v>
      </c>
      <c r="J200" s="29">
        <v>562361</v>
      </c>
      <c r="K200" s="29">
        <v>632435</v>
      </c>
      <c r="L200" s="29">
        <v>493511</v>
      </c>
      <c r="M200" s="29">
        <v>589041</v>
      </c>
      <c r="N200" s="29">
        <v>589912</v>
      </c>
      <c r="O200" s="29">
        <v>711433</v>
      </c>
      <c r="P200" s="29">
        <v>464993</v>
      </c>
      <c r="Q200" s="29">
        <v>641578</v>
      </c>
      <c r="R200" s="29">
        <v>446503</v>
      </c>
      <c r="S200" s="29">
        <v>545008</v>
      </c>
      <c r="T200" s="29">
        <v>512947</v>
      </c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</row>
    <row r="201" spans="1:237" ht="26.25" customHeight="1" x14ac:dyDescent="0.25">
      <c r="A201" s="25"/>
      <c r="B201" s="26"/>
      <c r="C201" s="51"/>
      <c r="D201" s="106" t="s">
        <v>26</v>
      </c>
      <c r="E201" s="106"/>
      <c r="F201" s="107"/>
      <c r="G201" s="16"/>
      <c r="H201" s="74">
        <f t="shared" si="92"/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</row>
    <row r="202" spans="1:237" ht="26.25" customHeight="1" x14ac:dyDescent="0.25">
      <c r="A202" s="25"/>
      <c r="B202" s="26"/>
      <c r="C202" s="51"/>
      <c r="D202" s="106" t="s">
        <v>27</v>
      </c>
      <c r="E202" s="106"/>
      <c r="F202" s="107"/>
      <c r="G202" s="16"/>
      <c r="H202" s="74">
        <f t="shared" si="92"/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</row>
    <row r="203" spans="1:237" ht="28.5" customHeight="1" x14ac:dyDescent="0.25">
      <c r="A203" s="25"/>
      <c r="B203" s="26"/>
      <c r="C203" s="51"/>
      <c r="D203" s="106" t="s">
        <v>28</v>
      </c>
      <c r="E203" s="106"/>
      <c r="F203" s="107"/>
      <c r="G203" s="16"/>
      <c r="H203" s="74">
        <f t="shared" si="92"/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</row>
    <row r="204" spans="1:237" ht="24.75" customHeight="1" x14ac:dyDescent="0.25">
      <c r="A204" s="88"/>
      <c r="B204" s="89"/>
      <c r="C204" s="111" t="s">
        <v>192</v>
      </c>
      <c r="D204" s="111"/>
      <c r="E204" s="111"/>
      <c r="F204" s="112"/>
      <c r="G204" s="16"/>
      <c r="H204" s="90">
        <f>H205+H206</f>
        <v>3456127</v>
      </c>
      <c r="I204" s="90">
        <f t="shared" ref="I204:T204" si="93">I205+I206</f>
        <v>239244</v>
      </c>
      <c r="J204" s="90">
        <f t="shared" si="93"/>
        <v>282803</v>
      </c>
      <c r="K204" s="90">
        <f t="shared" si="93"/>
        <v>294479</v>
      </c>
      <c r="L204" s="90">
        <f t="shared" si="93"/>
        <v>298737</v>
      </c>
      <c r="M204" s="90">
        <f t="shared" si="93"/>
        <v>302916</v>
      </c>
      <c r="N204" s="90">
        <f t="shared" si="93"/>
        <v>304216</v>
      </c>
      <c r="O204" s="90">
        <f t="shared" si="93"/>
        <v>304934</v>
      </c>
      <c r="P204" s="90">
        <f t="shared" si="93"/>
        <v>254530</v>
      </c>
      <c r="Q204" s="90">
        <f t="shared" si="93"/>
        <v>304781</v>
      </c>
      <c r="R204" s="90">
        <f t="shared" si="93"/>
        <v>275480</v>
      </c>
      <c r="S204" s="90">
        <f t="shared" si="93"/>
        <v>295879</v>
      </c>
      <c r="T204" s="90">
        <f t="shared" si="93"/>
        <v>298128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</row>
    <row r="205" spans="1:237" ht="27.75" customHeight="1" x14ac:dyDescent="0.25">
      <c r="A205" s="91"/>
      <c r="B205" s="59"/>
      <c r="C205" s="51"/>
      <c r="D205" s="106" t="s">
        <v>193</v>
      </c>
      <c r="E205" s="106"/>
      <c r="F205" s="107"/>
      <c r="G205" s="16"/>
      <c r="H205" s="28">
        <f t="shared" ref="H205:H206" si="94">SUM(I205:T205)</f>
        <v>3456127</v>
      </c>
      <c r="I205" s="29">
        <v>239244</v>
      </c>
      <c r="J205" s="29">
        <v>282803</v>
      </c>
      <c r="K205" s="29">
        <v>294479</v>
      </c>
      <c r="L205" s="29">
        <v>298737</v>
      </c>
      <c r="M205" s="29">
        <v>302916</v>
      </c>
      <c r="N205" s="29">
        <v>304216</v>
      </c>
      <c r="O205" s="29">
        <v>304934</v>
      </c>
      <c r="P205" s="29">
        <v>254530</v>
      </c>
      <c r="Q205" s="29">
        <v>304781</v>
      </c>
      <c r="R205" s="29">
        <v>275480</v>
      </c>
      <c r="S205" s="29">
        <v>295879</v>
      </c>
      <c r="T205" s="29">
        <v>298128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</row>
    <row r="206" spans="1:237" ht="34.5" customHeight="1" x14ac:dyDescent="0.25">
      <c r="A206" s="91"/>
      <c r="B206" s="59"/>
      <c r="C206" s="51"/>
      <c r="D206" s="106" t="s">
        <v>194</v>
      </c>
      <c r="E206" s="106"/>
      <c r="F206" s="107"/>
      <c r="G206" s="16"/>
      <c r="H206" s="28">
        <f t="shared" si="94"/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</row>
    <row r="207" spans="1:237" ht="36.75" customHeight="1" x14ac:dyDescent="0.25">
      <c r="A207" s="113" t="s">
        <v>195</v>
      </c>
      <c r="B207" s="114"/>
      <c r="C207" s="114"/>
      <c r="D207" s="114"/>
      <c r="E207" s="114"/>
      <c r="F207" s="115"/>
      <c r="G207" s="16"/>
      <c r="H207" s="92">
        <f>SUM(H208:H210)</f>
        <v>2462641131</v>
      </c>
      <c r="I207" s="92">
        <f t="shared" ref="I207:T207" si="95">SUM(I208:I210)</f>
        <v>87792337</v>
      </c>
      <c r="J207" s="92">
        <f t="shared" si="95"/>
        <v>224283508</v>
      </c>
      <c r="K207" s="92">
        <f t="shared" si="95"/>
        <v>148781108</v>
      </c>
      <c r="L207" s="92">
        <f t="shared" si="95"/>
        <v>133201531</v>
      </c>
      <c r="M207" s="92">
        <f t="shared" si="95"/>
        <v>526217127</v>
      </c>
      <c r="N207" s="92">
        <f t="shared" si="95"/>
        <v>198030770</v>
      </c>
      <c r="O207" s="92">
        <f t="shared" si="95"/>
        <v>202408989</v>
      </c>
      <c r="P207" s="92">
        <f t="shared" si="95"/>
        <v>155405635</v>
      </c>
      <c r="Q207" s="92">
        <f t="shared" si="95"/>
        <v>153533622</v>
      </c>
      <c r="R207" s="92">
        <f t="shared" si="95"/>
        <v>226647555</v>
      </c>
      <c r="S207" s="92">
        <f t="shared" si="95"/>
        <v>175376750</v>
      </c>
      <c r="T207" s="92">
        <f t="shared" si="95"/>
        <v>230962199</v>
      </c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</row>
    <row r="208" spans="1:237" ht="22.5" customHeight="1" x14ac:dyDescent="0.25">
      <c r="A208" s="91"/>
      <c r="B208" s="59"/>
      <c r="C208" s="59"/>
      <c r="D208" s="106" t="s">
        <v>196</v>
      </c>
      <c r="E208" s="106"/>
      <c r="F208" s="107"/>
      <c r="G208" s="16"/>
      <c r="H208" s="74">
        <f t="shared" ref="H208:H210" si="96">SUM(I208:T208)</f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</row>
    <row r="209" spans="1:237" ht="22.5" customHeight="1" x14ac:dyDescent="0.25">
      <c r="A209" s="25"/>
      <c r="B209" s="26"/>
      <c r="C209" s="26"/>
      <c r="D209" s="106" t="s">
        <v>197</v>
      </c>
      <c r="E209" s="106"/>
      <c r="F209" s="107"/>
      <c r="G209" s="16"/>
      <c r="H209" s="28">
        <f t="shared" si="96"/>
        <v>2462641131</v>
      </c>
      <c r="I209" s="29">
        <v>87792337</v>
      </c>
      <c r="J209" s="29">
        <v>224283508</v>
      </c>
      <c r="K209" s="29">
        <v>148781108</v>
      </c>
      <c r="L209" s="29">
        <v>133201531</v>
      </c>
      <c r="M209" s="29">
        <v>526217127</v>
      </c>
      <c r="N209" s="29">
        <v>198030770</v>
      </c>
      <c r="O209" s="29">
        <v>202408989</v>
      </c>
      <c r="P209" s="29">
        <v>155405635</v>
      </c>
      <c r="Q209" s="29">
        <v>153533622</v>
      </c>
      <c r="R209" s="29">
        <v>226647555</v>
      </c>
      <c r="S209" s="29">
        <v>175376750</v>
      </c>
      <c r="T209" s="29">
        <v>230962199</v>
      </c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</row>
    <row r="210" spans="1:237" ht="22.5" customHeight="1" x14ac:dyDescent="0.25">
      <c r="A210" s="25"/>
      <c r="B210" s="26"/>
      <c r="C210" s="26"/>
      <c r="D210" s="106" t="s">
        <v>198</v>
      </c>
      <c r="E210" s="106"/>
      <c r="F210" s="107"/>
      <c r="G210" s="16"/>
      <c r="H210" s="28">
        <f t="shared" si="96"/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</row>
    <row r="211" spans="1:237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</row>
    <row r="212" spans="1:237" ht="21" customHeight="1" x14ac:dyDescent="0.25">
      <c r="A212" s="108" t="s">
        <v>199</v>
      </c>
      <c r="B212" s="109"/>
      <c r="C212" s="109"/>
      <c r="D212" s="109"/>
      <c r="E212" s="109"/>
      <c r="F212" s="110"/>
      <c r="G212" s="16"/>
      <c r="H212" s="93">
        <f>H213+H215</f>
        <v>1</v>
      </c>
      <c r="I212" s="93">
        <f t="shared" ref="I212:T212" si="97">I213+I215</f>
        <v>0</v>
      </c>
      <c r="J212" s="93">
        <f t="shared" si="97"/>
        <v>0</v>
      </c>
      <c r="K212" s="93">
        <f t="shared" si="97"/>
        <v>0</v>
      </c>
      <c r="L212" s="93">
        <f t="shared" si="97"/>
        <v>0</v>
      </c>
      <c r="M212" s="93">
        <f t="shared" si="97"/>
        <v>0</v>
      </c>
      <c r="N212" s="93">
        <f t="shared" si="97"/>
        <v>0</v>
      </c>
      <c r="O212" s="93">
        <f t="shared" si="97"/>
        <v>0</v>
      </c>
      <c r="P212" s="93">
        <f t="shared" si="97"/>
        <v>0</v>
      </c>
      <c r="Q212" s="93">
        <f t="shared" si="97"/>
        <v>0</v>
      </c>
      <c r="R212" s="93">
        <f t="shared" si="97"/>
        <v>0</v>
      </c>
      <c r="S212" s="93">
        <f t="shared" si="97"/>
        <v>0</v>
      </c>
      <c r="T212" s="93">
        <f t="shared" si="97"/>
        <v>1</v>
      </c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</row>
    <row r="213" spans="1:237" ht="21" customHeight="1" x14ac:dyDescent="0.25">
      <c r="A213" s="94"/>
      <c r="B213" s="95" t="s">
        <v>200</v>
      </c>
      <c r="C213" s="95"/>
      <c r="D213" s="95"/>
      <c r="E213" s="95"/>
      <c r="F213" s="96"/>
      <c r="G213" s="16"/>
      <c r="H213" s="97">
        <f>H214</f>
        <v>1</v>
      </c>
      <c r="I213" s="97">
        <f t="shared" ref="I213:T213" si="98">I214</f>
        <v>0</v>
      </c>
      <c r="J213" s="97">
        <f t="shared" si="98"/>
        <v>0</v>
      </c>
      <c r="K213" s="97">
        <f t="shared" si="98"/>
        <v>0</v>
      </c>
      <c r="L213" s="97">
        <f t="shared" si="98"/>
        <v>0</v>
      </c>
      <c r="M213" s="97">
        <f t="shared" si="98"/>
        <v>0</v>
      </c>
      <c r="N213" s="97">
        <f t="shared" si="98"/>
        <v>0</v>
      </c>
      <c r="O213" s="97">
        <f t="shared" si="98"/>
        <v>0</v>
      </c>
      <c r="P213" s="97">
        <f t="shared" si="98"/>
        <v>0</v>
      </c>
      <c r="Q213" s="97">
        <f t="shared" si="98"/>
        <v>0</v>
      </c>
      <c r="R213" s="97">
        <f t="shared" si="98"/>
        <v>0</v>
      </c>
      <c r="S213" s="97">
        <f t="shared" si="98"/>
        <v>0</v>
      </c>
      <c r="T213" s="97">
        <f t="shared" si="98"/>
        <v>1</v>
      </c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</row>
    <row r="214" spans="1:237" ht="30.75" customHeight="1" x14ac:dyDescent="0.25">
      <c r="A214" s="94"/>
      <c r="B214" s="95"/>
      <c r="C214" s="95"/>
      <c r="D214" s="106" t="s">
        <v>201</v>
      </c>
      <c r="E214" s="106"/>
      <c r="F214" s="107"/>
      <c r="G214" s="16"/>
      <c r="H214" s="77">
        <f t="shared" ref="H214:H215" si="99">SUM(I214:T214)</f>
        <v>1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77">
        <v>0</v>
      </c>
      <c r="T214" s="77">
        <v>1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</row>
    <row r="215" spans="1:237" ht="21" customHeight="1" x14ac:dyDescent="0.25">
      <c r="A215" s="94"/>
      <c r="B215" s="95" t="s">
        <v>202</v>
      </c>
      <c r="C215" s="95"/>
      <c r="D215" s="95"/>
      <c r="E215" s="95"/>
      <c r="F215" s="96"/>
      <c r="G215" s="16"/>
      <c r="H215" s="77">
        <f t="shared" si="99"/>
        <v>0</v>
      </c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</row>
    <row r="216" spans="1:237" x14ac:dyDescent="0.25">
      <c r="A216" s="16"/>
      <c r="B216" s="16"/>
      <c r="C216" s="16"/>
      <c r="D216" s="16"/>
      <c r="E216" s="16"/>
      <c r="F216" s="16"/>
      <c r="G216" s="16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</row>
    <row r="217" spans="1:237" ht="21.75" customHeight="1" x14ac:dyDescent="0.25">
      <c r="A217" s="99" t="s">
        <v>203</v>
      </c>
      <c r="B217" s="100"/>
      <c r="C217" s="100"/>
      <c r="D217" s="100"/>
      <c r="E217" s="100"/>
      <c r="F217" s="101"/>
      <c r="H217" s="102">
        <f>SUM(H218:H218)</f>
        <v>0</v>
      </c>
      <c r="I217" s="102">
        <f t="shared" ref="I217:T217" si="100">SUM(I218:I218)</f>
        <v>0</v>
      </c>
      <c r="J217" s="102">
        <f t="shared" si="100"/>
        <v>0</v>
      </c>
      <c r="K217" s="102">
        <f t="shared" si="100"/>
        <v>0</v>
      </c>
      <c r="L217" s="102">
        <f t="shared" si="100"/>
        <v>0</v>
      </c>
      <c r="M217" s="102">
        <f t="shared" si="100"/>
        <v>0</v>
      </c>
      <c r="N217" s="102">
        <f t="shared" si="100"/>
        <v>0</v>
      </c>
      <c r="O217" s="102">
        <f t="shared" si="100"/>
        <v>0</v>
      </c>
      <c r="P217" s="102">
        <f t="shared" si="100"/>
        <v>0</v>
      </c>
      <c r="Q217" s="102">
        <f t="shared" si="100"/>
        <v>0</v>
      </c>
      <c r="R217" s="102">
        <f t="shared" si="100"/>
        <v>0</v>
      </c>
      <c r="S217" s="102">
        <f t="shared" si="100"/>
        <v>0</v>
      </c>
      <c r="T217" s="102">
        <f t="shared" si="100"/>
        <v>0</v>
      </c>
    </row>
    <row r="218" spans="1:237" ht="18.75" customHeight="1" x14ac:dyDescent="0.25">
      <c r="A218" s="103"/>
      <c r="B218" s="104" t="s">
        <v>204</v>
      </c>
      <c r="C218" s="104"/>
      <c r="D218" s="104"/>
      <c r="E218" s="104"/>
      <c r="F218" s="105"/>
      <c r="H218" s="77">
        <f t="shared" ref="H218" si="101">SUM(I218:T218)</f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</row>
    <row r="219" spans="1:237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</row>
  </sheetData>
  <mergeCells count="161">
    <mergeCell ref="B7:G7"/>
    <mergeCell ref="A9:F9"/>
    <mergeCell ref="A11:F11"/>
    <mergeCell ref="A13:F13"/>
    <mergeCell ref="B15:F15"/>
    <mergeCell ref="C16:F16"/>
    <mergeCell ref="C23:F23"/>
    <mergeCell ref="D24:F24"/>
    <mergeCell ref="D25:F25"/>
    <mergeCell ref="C26:F26"/>
    <mergeCell ref="D27:F27"/>
    <mergeCell ref="C28:F28"/>
    <mergeCell ref="D17:F17"/>
    <mergeCell ref="D18:F18"/>
    <mergeCell ref="D19:F19"/>
    <mergeCell ref="D20:F20"/>
    <mergeCell ref="C21:F21"/>
    <mergeCell ref="D22:F22"/>
    <mergeCell ref="D37:F37"/>
    <mergeCell ref="B39:F39"/>
    <mergeCell ref="D40:F40"/>
    <mergeCell ref="B43:F43"/>
    <mergeCell ref="C44:F44"/>
    <mergeCell ref="D45:F45"/>
    <mergeCell ref="D29:F29"/>
    <mergeCell ref="C30:F30"/>
    <mergeCell ref="C31:F31"/>
    <mergeCell ref="D32:F32"/>
    <mergeCell ref="C33:F33"/>
    <mergeCell ref="B36:F36"/>
    <mergeCell ref="E52:F52"/>
    <mergeCell ref="E53:F53"/>
    <mergeCell ref="D54:F54"/>
    <mergeCell ref="E55:F55"/>
    <mergeCell ref="E56:F56"/>
    <mergeCell ref="C57:F57"/>
    <mergeCell ref="E46:F46"/>
    <mergeCell ref="E47:F47"/>
    <mergeCell ref="E48:F48"/>
    <mergeCell ref="E49:F49"/>
    <mergeCell ref="D50:F50"/>
    <mergeCell ref="E51:F51"/>
    <mergeCell ref="E66:F66"/>
    <mergeCell ref="E67:F67"/>
    <mergeCell ref="E68:F68"/>
    <mergeCell ref="D69:F69"/>
    <mergeCell ref="E70:F70"/>
    <mergeCell ref="E71:F71"/>
    <mergeCell ref="D58:F58"/>
    <mergeCell ref="E59:F59"/>
    <mergeCell ref="D62:F62"/>
    <mergeCell ref="E63:F63"/>
    <mergeCell ref="E64:F64"/>
    <mergeCell ref="D65:F65"/>
    <mergeCell ref="E80:F80"/>
    <mergeCell ref="D81:F81"/>
    <mergeCell ref="E86:F86"/>
    <mergeCell ref="D87:F87"/>
    <mergeCell ref="E88:F88"/>
    <mergeCell ref="D89:F89"/>
    <mergeCell ref="D72:F72"/>
    <mergeCell ref="E73:F73"/>
    <mergeCell ref="E74:F74"/>
    <mergeCell ref="E75:F75"/>
    <mergeCell ref="D78:F78"/>
    <mergeCell ref="E79:F79"/>
    <mergeCell ref="E97:F97"/>
    <mergeCell ref="D98:F98"/>
    <mergeCell ref="E99:F99"/>
    <mergeCell ref="E100:F100"/>
    <mergeCell ref="D101:F101"/>
    <mergeCell ref="E102:F102"/>
    <mergeCell ref="E90:F90"/>
    <mergeCell ref="D91:F91"/>
    <mergeCell ref="E92:F92"/>
    <mergeCell ref="E93:F93"/>
    <mergeCell ref="D94:F94"/>
    <mergeCell ref="E95:F95"/>
    <mergeCell ref="E109:F109"/>
    <mergeCell ref="E110:F110"/>
    <mergeCell ref="E111:F111"/>
    <mergeCell ref="E112:F112"/>
    <mergeCell ref="E113:F113"/>
    <mergeCell ref="C114:F114"/>
    <mergeCell ref="E103:F103"/>
    <mergeCell ref="D104:F104"/>
    <mergeCell ref="E105:F105"/>
    <mergeCell ref="D106:F106"/>
    <mergeCell ref="E107:F107"/>
    <mergeCell ref="D108:F108"/>
    <mergeCell ref="E121:F121"/>
    <mergeCell ref="D122:F122"/>
    <mergeCell ref="E126:F126"/>
    <mergeCell ref="D127:F127"/>
    <mergeCell ref="C138:F138"/>
    <mergeCell ref="C139:F139"/>
    <mergeCell ref="D115:F115"/>
    <mergeCell ref="E116:F116"/>
    <mergeCell ref="D117:F117"/>
    <mergeCell ref="E118:F118"/>
    <mergeCell ref="E119:F119"/>
    <mergeCell ref="E120:F120"/>
    <mergeCell ref="B149:F149"/>
    <mergeCell ref="C150:F150"/>
    <mergeCell ref="D151:F151"/>
    <mergeCell ref="D152:F152"/>
    <mergeCell ref="D153:F153"/>
    <mergeCell ref="D154:F154"/>
    <mergeCell ref="C140:F140"/>
    <mergeCell ref="B143:F143"/>
    <mergeCell ref="C144:F144"/>
    <mergeCell ref="D145:F145"/>
    <mergeCell ref="D146:F146"/>
    <mergeCell ref="C147:F147"/>
    <mergeCell ref="A165:F165"/>
    <mergeCell ref="C167:F167"/>
    <mergeCell ref="D168:F168"/>
    <mergeCell ref="D169:F169"/>
    <mergeCell ref="D170:F170"/>
    <mergeCell ref="D171:F171"/>
    <mergeCell ref="C155:F155"/>
    <mergeCell ref="C156:F156"/>
    <mergeCell ref="C157:F157"/>
    <mergeCell ref="B159:F159"/>
    <mergeCell ref="C160:F160"/>
    <mergeCell ref="A163:F163"/>
    <mergeCell ref="D180:F180"/>
    <mergeCell ref="D181:F181"/>
    <mergeCell ref="D186:F186"/>
    <mergeCell ref="D187:F187"/>
    <mergeCell ref="D188:F188"/>
    <mergeCell ref="C189:F189"/>
    <mergeCell ref="D172:F172"/>
    <mergeCell ref="D173:F173"/>
    <mergeCell ref="C174:F174"/>
    <mergeCell ref="D175:F175"/>
    <mergeCell ref="D176:F176"/>
    <mergeCell ref="D177:F177"/>
    <mergeCell ref="D196:F196"/>
    <mergeCell ref="D197:F197"/>
    <mergeCell ref="D198:F198"/>
    <mergeCell ref="D199:F199"/>
    <mergeCell ref="D200:F200"/>
    <mergeCell ref="D201:F201"/>
    <mergeCell ref="D190:F190"/>
    <mergeCell ref="C191:F191"/>
    <mergeCell ref="D192:F192"/>
    <mergeCell ref="D193:F193"/>
    <mergeCell ref="D194:F194"/>
    <mergeCell ref="D195:F195"/>
    <mergeCell ref="D208:F208"/>
    <mergeCell ref="D209:F209"/>
    <mergeCell ref="D210:F210"/>
    <mergeCell ref="A212:F212"/>
    <mergeCell ref="D214:F214"/>
    <mergeCell ref="D202:F202"/>
    <mergeCell ref="D203:F203"/>
    <mergeCell ref="C204:F204"/>
    <mergeCell ref="D205:F205"/>
    <mergeCell ref="D206:F206"/>
    <mergeCell ref="A207:F207"/>
  </mergeCells>
  <printOptions horizontalCentered="1"/>
  <pageMargins left="0.51181102362204722" right="0.31496062992125984" top="0.47244094488188981" bottom="0.74803149606299213" header="0.31496062992125984" footer="0.31496062992125984"/>
  <pageSetup paperSize="5" scale="50" orientation="landscape" r:id="rId1"/>
  <ignoredErrors>
    <ignoredError sqref="H21:H28 H31 H50:H54 H62:H75 H78 H87:H101 H104:H108 H117:H122 H174:H178 H181 H189:H191 H204:H207" formula="1"/>
    <ignoredError sqref="I82:T82 S127:T127 I144:T144 H150:T150" formulaRange="1"/>
    <ignoredError sqref="H127:R12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4. Calendario de Ingresos</vt:lpstr>
      <vt:lpstr>'anexo 4. Calendario de Ingresos'!Títulos_a_imprimir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2020-11-11T10:31:58Z</cp:lastPrinted>
  <dcterms:created xsi:type="dcterms:W3CDTF">2017-11-15T04:02:52Z</dcterms:created>
  <dcterms:modified xsi:type="dcterms:W3CDTF">2021-01-18T18:44:42Z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-1822132860</vt:i4>
  </property>
  <property fmtid="{D5CDD505-2E9C-101B-9397-08002B2CF9AE}" pid="4" name="_EmailSubject">
    <vt:lpwstr>Anexos de la Ley de Ingresos del ejercicio fiscal 2021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